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20" windowWidth="11328" windowHeight="6420" activeTab="0"/>
  </bookViews>
  <sheets>
    <sheet name="Лист1" sheetId="1" r:id="rId1"/>
  </sheets>
  <definedNames>
    <definedName name="_xlnm.Print_Area" localSheetId="0">'Лист1'!$A$1:$E$180</definedName>
  </definedNames>
  <calcPr fullCalcOnLoad="1"/>
</workbook>
</file>

<file path=xl/sharedStrings.xml><?xml version="1.0" encoding="utf-8"?>
<sst xmlns="http://schemas.openxmlformats.org/spreadsheetml/2006/main" count="363" uniqueCount="347">
  <si>
    <t>1 00 00000 00 0000 000</t>
  </si>
  <si>
    <t>1 01 00000 00 0000 000</t>
  </si>
  <si>
    <t>НАЛОГИ НА ПРИБЫЛЬ, ДОХОДЫ</t>
  </si>
  <si>
    <t xml:space="preserve">1 01 02000 01 0000 110 </t>
  </si>
  <si>
    <t>1 01 02010 01 0000 110</t>
  </si>
  <si>
    <t>1 01 02020 01 0000 110</t>
  </si>
  <si>
    <t>1 05 00000 00 0000 000</t>
  </si>
  <si>
    <t>НАЛОГИ НА СОВОКУПНЫЙ ДОХОД</t>
  </si>
  <si>
    <t xml:space="preserve">1 05 02000 02 0000 110 </t>
  </si>
  <si>
    <t xml:space="preserve">Единый налог на вмененный доход для отдельных видов деятельности        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</si>
  <si>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</si>
  <si>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</si>
  <si>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</si>
  <si>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</si>
  <si>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1 06 01020 04 0000 110</t>
  </si>
  <si>
    <t>1 06 06000 00 0000 110</t>
  </si>
  <si>
    <t>Земельный налог</t>
  </si>
  <si>
    <t>1 08 00000 00 0000 000</t>
  </si>
  <si>
    <t xml:space="preserve">Государственная пошлина по делам, рассматриваемым в судах общей  юрисдикции, мировыми судьями 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</si>
  <si>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</si>
  <si>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</si>
  <si>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</si>
  <si>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</si>
  <si>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</si>
  <si>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</si>
  <si>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</si>
  <si>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</si>
  <si>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</si>
  <si>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</si>
  <si>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</si>
  <si>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</si>
  <si>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</si>
  <si>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</si>
  <si>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</si>
  <si>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</si>
  <si>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Прочие безвозмездные поступления</t>
  </si>
  <si>
    <t>Прочие безвозмездные поступления  в бюджеты городских округов</t>
  </si>
  <si>
    <t xml:space="preserve">1 05 03000 01 0000 110 </t>
  </si>
  <si>
    <t xml:space="preserve">Единый сельскохозяйственный налог        </t>
  </si>
  <si>
    <t>1 14 06012 04 0000 430</t>
  </si>
  <si>
    <t xml:space="preserve">1 01 02030 01 0000 110 </t>
  </si>
  <si>
    <t>Прочие субсидии бюджетам городских округов</t>
  </si>
  <si>
    <t>Субвенции бюджетам городских округов на  выполнение передаваемых полномочий субъектов Российской Федерации</t>
  </si>
  <si>
    <t>1 08 03000 01 0000 110</t>
  </si>
  <si>
    <t>1 13 00000 00 0000 000</t>
  </si>
  <si>
    <t>Иные межбюджетные трансферты</t>
  </si>
  <si>
    <t xml:space="preserve"> 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</si>
  <si>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</si>
  <si>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</si>
  <si>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</si>
  <si>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</si>
  <si>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</si>
  <si>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</si>
  <si>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</si>
  <si>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</si>
  <si>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</si>
  <si>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1 14 02043 04 0000 410</t>
  </si>
  <si>
    <t>1 14 02040 04 0000 410</t>
  </si>
  <si>
    <t>1 13 01000 00 0000 130</t>
  </si>
  <si>
    <t>1 11 05012 04 0000 120</t>
  </si>
  <si>
    <t>Прочие доходы от  оказания платных услуг(работ)</t>
  </si>
  <si>
    <t xml:space="preserve">Прочие доходы от  оказания платных услуг (работ) получателями средств бюджетов городских округов  </t>
  </si>
  <si>
    <t>1 05 04000 02 0000 110</t>
  </si>
  <si>
    <t>Доходы, получаемые в в иде арендной платы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 права на заключение договоров аренды указанных земельных участков</t>
  </si>
  <si>
    <t>1 13 01994 04 0000 130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</si>
  <si>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</si>
  <si>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</si>
  <si>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</si>
  <si>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</si>
  <si>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</si>
  <si>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 xml:space="preserve">1 03 02250 01 0000 110 </t>
  </si>
  <si>
    <t>1 03 02260 01 0000 110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</si>
  <si>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</si>
  <si>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</si>
  <si>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Налог, взимаемый в связи с применением патентной системы налогобложения</t>
  </si>
  <si>
    <t>ГОСУДАРСТВЕННАЯ ПОШЛИНА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</si>
  <si>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</si>
  <si>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1 11 09040 00 000 120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</si>
  <si>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</si>
  <si>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1 14 06010 00 0000 430</t>
  </si>
  <si>
    <t>1 14 06000 00 0000 430</t>
  </si>
  <si>
    <t>БЕЗВОЗМЕЗДНЫЕ ПОСТУПЛЕНИЯ ОТ  ДРУГИХ БЮДЖЕТОВ БЮДЖЕТНОЙ СИСТЕМЫ РОССИЙСКОЙ ФЕДЕРАЦИИ</t>
  </si>
  <si>
    <t>Субсидии бюджетам бюджетной системы Российской Федереции (межбюджетные субсидии)</t>
  </si>
  <si>
    <t>1 06 04000 02 0000 110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</si>
  <si>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</si>
  <si>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</si>
  <si>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</si>
  <si>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</si>
  <si>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Транспортный налог</t>
  </si>
  <si>
    <t>1 06 06032 04 0000 110</t>
  </si>
  <si>
    <t>1 06 06030 00 0000 110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</si>
  <si>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</si>
  <si>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</si>
  <si>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</si>
  <si>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</si>
  <si>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</si>
  <si>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</si>
  <si>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</si>
  <si>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 решению Совета народных депутатов</t>
  </si>
  <si>
    <t xml:space="preserve"> Мысковского городского округа </t>
  </si>
  <si>
    <t>НАЛОГ НА ДОХОДЫ ФИЗИЧЕСКИХ ЛИЦ</t>
  </si>
  <si>
    <t>1 11 05024 04 0000 120</t>
  </si>
  <si>
    <t>Доходы, получаемые в виде арендной  платы, а также средств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</si>
  <si>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тыс. руб.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</si>
  <si>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</si>
  <si>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</si>
  <si>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бюджетной системы Российской Федереции  </t>
  </si>
  <si>
    <t>Субвенции бюджетам городских округов на   компенсацию части 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образования</t>
  </si>
  <si>
    <t>ИТОГО</t>
  </si>
  <si>
    <t>Код</t>
  </si>
  <si>
    <t xml:space="preserve">Наименование групп, подгрупп, статей, подстатей, элементов, программ (подпрограмм), кодов экономической классификации </t>
  </si>
  <si>
    <t>1 05 01000 00 0000 000</t>
  </si>
  <si>
    <t>Налог взимаемый в связи  с применением упрощенной системы налогообложения</t>
  </si>
  <si>
    <t>1 05 01020 01 0000 110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</si>
  <si>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</si>
  <si>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городских округов на выравнивание бюджетной обеспеченности</t>
  </si>
  <si>
    <t>Субсидии бюджетам городских округов на реализацию мероприятий по обеспечению жильем молодых семей</t>
  </si>
  <si>
    <t>1 05 01010 01 0000 110</t>
  </si>
  <si>
    <t>1 05 01011 01 0000 110</t>
  </si>
  <si>
    <t>1 05 01021 01 0000 110</t>
  </si>
  <si>
    <t xml:space="preserve">1 05 02010 02 0000 110 </t>
  </si>
  <si>
    <t xml:space="preserve">1 05 03010 01 0000 110 </t>
  </si>
  <si>
    <t>1 05 04010 02 0000 110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</si>
  <si>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</si>
  <si>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</si>
  <si>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</si>
  <si>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</si>
  <si>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</si>
  <si>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</si>
  <si>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</si>
  <si>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 </t>
  </si>
  <si>
    <t>ДОХОДЫ ОТ ОКАЗАНИЯ ПЛАТНЫХ УСЛУГ  И КОМПЕНСАЦИИ ЗАТРАТ ГОСУДАРСТВА</t>
  </si>
  <si>
    <t>Доходы от  оказания платных услуг(работ)</t>
  </si>
  <si>
    <t>1 13 01990 00 0000 130</t>
  </si>
  <si>
    <t>2 02 10000 00 0000 150</t>
  </si>
  <si>
    <t>2 02 15001 04 0000 150</t>
  </si>
  <si>
    <t>2 02 15002 04 0000 150</t>
  </si>
  <si>
    <t>2 02 20000 00 0000 150</t>
  </si>
  <si>
    <t>2 02 25497 04 0000 150</t>
  </si>
  <si>
    <t>2 02 29999 04 0000 150</t>
  </si>
  <si>
    <t>2 02 30000 00 0000 150</t>
  </si>
  <si>
    <t>2 02 30024 04 0000 150</t>
  </si>
  <si>
    <t>2 02 30029 04 0000 150</t>
  </si>
  <si>
    <t>2 02 35082 04 0000 150</t>
  </si>
  <si>
    <t>2 02 35118 04 0000 150</t>
  </si>
  <si>
    <t>2 02 40000 00 0000 150</t>
  </si>
  <si>
    <t>2 07 00000 00 0000 150</t>
  </si>
  <si>
    <t>2 02 25555 04 0000 150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</si>
  <si>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</si>
  <si>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Доходы  от продажи земельных участков,находящихся в государственной и муниципальной собственности </t>
  </si>
  <si>
    <t xml:space="preserve">Доходы  от продажи земельных участков, государственная собственность на которые не разграничена </t>
  </si>
  <si>
    <t>Доходы  от продажи земельных участков, государственная собственность на которые не разграничена и которые  расположены в границах городских округов</t>
  </si>
  <si>
    <t>1 03 02231 01 0000110</t>
  </si>
  <si>
    <t>1 03 02241 01 0000 110</t>
  </si>
  <si>
    <t>1 03 02251 01 0000 110</t>
  </si>
  <si>
    <t>1 03 02261 01 0000 110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</si>
  <si>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</si>
  <si>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</si>
  <si>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2 02 20302 04 0000 150</t>
  </si>
  <si>
    <t>2 02 20299 04 0000 150</t>
  </si>
  <si>
    <t>Субсидии 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</si>
  <si>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2 07 04020 04 0015 150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</si>
  <si>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</si>
  <si>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</si>
  <si>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</si>
  <si>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</si>
  <si>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1 16 07090 04 0000 140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</si>
  <si>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</si>
  <si>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</si>
  <si>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</si>
  <si>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налогобложения.ю зачисляемый в бюджеты городских округов</t>
  </si>
  <si>
    <t>1 11 05070 04 0000 120</t>
  </si>
  <si>
    <t>Доходы от сдачи в аренду имущества,состаляющего государственную (муниципальную) казну (за исключением земельных участков)</t>
  </si>
  <si>
    <t>1 16 02000 02 0000 140</t>
  </si>
  <si>
    <t>1 16 07000 00 0000 140</t>
  </si>
  <si>
    <t>Штрафы, неустойки, пени, уплаченные в соответстии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организации, действующей от имени Российской Федерации</t>
  </si>
  <si>
    <t>1 16 07010 04 0000 140</t>
  </si>
  <si>
    <t>1 16 10000 00 0000 140</t>
  </si>
  <si>
    <t xml:space="preserve"> Платежи в целях возмещения причиненного ущерба (убытков)</t>
  </si>
  <si>
    <t>1 16 10100 04 0000 140</t>
  </si>
  <si>
    <t>Приложение № 1</t>
  </si>
  <si>
    <t>2 02 25515 04 0000 150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</si>
  <si>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</si>
  <si>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</si>
  <si>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</si>
  <si>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</si>
  <si>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</si>
  <si>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</si>
  <si>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</si>
  <si>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</si>
  <si>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</si>
  <si>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</si>
  <si>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2 02 30027 04 0000 150</t>
  </si>
  <si>
    <t>2 02 35120 04 0000 150</t>
  </si>
  <si>
    <t>2 02 45303 04 0000 150</t>
  </si>
  <si>
    <t>1 16 11050 01 0000 140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</si>
  <si>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</si>
  <si>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</si>
  <si>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1 16 01053 01 0000 140</t>
  </si>
  <si>
    <t>1 16 01153 01 0000 140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</si>
  <si>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</si>
  <si>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</si>
  <si>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</si>
  <si>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</si>
  <si>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</si>
  <si>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</si>
  <si>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</si>
  <si>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</si>
  <si>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</si>
  <si>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</si>
  <si>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</si>
  <si>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</si>
  <si>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1 14 04040 04 0000 420</t>
  </si>
  <si>
    <t>Доходы от продажи нематериальных активов, находящихся в собственности городских округов</t>
  </si>
  <si>
    <t>Доходы от продажи нематериальных активов</t>
  </si>
  <si>
    <t>1 17 15020 04 0000 150</t>
  </si>
  <si>
    <t>Инициативные платежи, зачисляемые в бюджеты городских округов</t>
  </si>
  <si>
    <t>2 02 25163 04 0000 150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</si>
  <si>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</si>
  <si>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</si>
  <si>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</si>
  <si>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</si>
  <si>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</si>
  <si>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</si>
  <si>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</si>
  <si>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</si>
  <si>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</si>
  <si>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</si>
  <si>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</si>
  <si>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</si>
  <si>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</si>
  <si>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</si>
  <si>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</si>
  <si>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</si>
  <si>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</si>
  <si>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</si>
  <si>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1 14 04000 04 0000 420</t>
  </si>
  <si>
    <t>1 16 01063 04 0000 140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</si>
  <si>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</si>
  <si>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</si>
  <si>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</si>
  <si>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1 16 10030 04 0000 140</t>
  </si>
  <si>
    <t>Платежи по искам о возмещении ущерба, а так 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</si>
  <si>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</si>
  <si>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</si>
  <si>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1 17 05020 04 0901 150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</si>
  <si>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</si>
  <si>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</si>
  <si>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</si>
  <si>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</si>
  <si>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создание системы долговременного ухода за гражданами пожилого возраста и инвалидами</t>
  </si>
  <si>
    <t>2 02 30013 04 0000 150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</si>
  <si>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</si>
  <si>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</si>
  <si>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2 02 35176 04 0000 150</t>
  </si>
  <si>
    <t xml:space="preserve">Субвенции бюджетам городских округов на осуществление полномочий по 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</si>
  <si>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</si>
  <si>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</si>
  <si>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</si>
  <si>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  Исполнение бюджета Мысковского городского округа по кодам классификации доходов бюджета за 2023год </t>
  </si>
  <si>
    <t>план 2023 год</t>
  </si>
  <si>
    <t>исполнение 2023 год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</si>
  <si>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</si>
  <si>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</si>
  <si>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</si>
  <si>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</si>
  <si>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</si>
  <si>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</si>
  <si>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</si>
  <si>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</si>
  <si>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</si>
  <si>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</si>
  <si>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</si>
  <si>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</si>
  <si>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Государственная пошлина по делам, рассматриваемым в судах общей 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</si>
  <si>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</si>
  <si>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за государственную регистрацию, а также совершение прочих юридически значимых действий 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</si>
  <si>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</si>
  <si>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</si>
  <si>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</si>
  <si>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</si>
  <si>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1 08 07100 01 0000 110</t>
  </si>
  <si>
    <t>Государственная пошлина за выдачу и обмен паспорта гражданина Российской Федерации (при обращении через многофункциональные центры)</t>
  </si>
  <si>
    <t>1 08 07150 01 0000 110</t>
  </si>
  <si>
    <t>Государственная пошлина за выдачу разрешения на установку рекламной конструкции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</si>
  <si>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</si>
  <si>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</si>
  <si>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</si>
  <si>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 части прибыли государственных и муниципальных унитарных предприятий, остающейся после уплаты налогов  и обязательных платежей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</si>
  <si>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</si>
  <si>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 округами  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</si>
  <si>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</si>
  <si>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</si>
  <si>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</si>
  <si>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</si>
  <si>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</si>
  <si>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</si>
  <si>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</si>
  <si>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</si>
  <si>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</si>
  <si>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</si>
  <si>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 за выполнение определенных функций</t>
  </si>
  <si>
    <t>1 16 01073 01 0000 140</t>
  </si>
  <si>
    <t>1 16 01083 01 0000 140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</si>
  <si>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</si>
  <si>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</si>
  <si>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</si>
  <si>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</si>
  <si>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1 16 01193 01 0000 140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</si>
  <si>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</si>
  <si>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1 16 02010 02 0002 140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</si>
  <si>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(штрафы, налагаемые административными комиссиями)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</si>
  <si>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</si>
  <si>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средства бюджета городского округа</t>
  </si>
  <si>
    <t>1 16 10123 01 0000 140</t>
  </si>
  <si>
    <t>1 16 11000 01 0000 140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</si>
  <si>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</si>
  <si>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</si>
  <si>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Инициативные платежи, зачисляемые в бюджеты городских округов "Капитальный ремонт оконных блоков в здании Муниципального бюджетного общеобразовательного учреждения средней общеобразовательной школы № 12"</t>
  </si>
  <si>
    <t>2 02 019999 04 0000 150</t>
  </si>
  <si>
    <t>Прочие дотации бюджетам городских округов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</si>
  <si>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</si>
  <si>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</si>
  <si>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</si>
  <si>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</si>
  <si>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</si>
  <si>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</si>
  <si>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</si>
  <si>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 xml:space="preserve">2 02 25786 04 0000 150 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</si>
  <si>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</si>
  <si>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2 02 30022 04 0000 150</t>
  </si>
  <si>
    <t>Субвенции бюджетам городских округов на предоставление  гражданам субсидий на оплату жилого помещения и коммунальных услуг</t>
  </si>
  <si>
    <t>Субвенции бюджетам городских округов на  содержание ребенка, находящегося под  опекой, попечительством, а также вознаграждение, причитающееся опекуну (попечителю),приемному родителю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</si>
  <si>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</si>
  <si>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</si>
  <si>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</si>
  <si>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</si>
  <si>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2 02 49999 04 0000 150 </t>
  </si>
  <si>
    <t>Прочие межбюджетные трансферты , передаваемые бюджетам городских округов</t>
  </si>
  <si>
    <t>% исполнения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</si>
  <si>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</si>
  <si>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</si>
  <si>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Невыясненные поступления, зачисляемые в бюджеты городских округов</t>
  </si>
  <si>
    <t>1 17 01040 04 0000 180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</si>
  <si>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</si>
  <si>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2 19  60010 04 0000 150</t>
  </si>
  <si>
    <t xml:space="preserve">            от 29.05.2024г. № 35-н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</si>
</sst>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0.0"/>
    <numFmt numFmtId="179" formatCode="_-* #,##0.0\ _₽_-;\-* #,##0.0\ _₽_-;_-* &quot;-&quot;?\ _₽_-;_-@_-"/>
    <numFmt numFmtId="180" formatCode="[$-FC19]d\ mmmm\ yyyy\ &quot;г.&quot;"/>
    <numFmt numFmtId="181" formatCode="#,##0.00&quot;р.&quot;"/>
    <numFmt numFmtId="182" formatCode="_-* #,##0_р_._-;\-* #,##0_р_._-;_-* &quot;-&quot;??_р_._-;_-@_-"/>
    <numFmt numFmtId="183" formatCode="_-* #,##0.0_р_._-;\-* #,##0.0_р_._-;_-* &quot;-&quot;?_р_._-;_-@_-"/>
    <numFmt numFmtId="184" formatCode="0.000"/>
    <numFmt numFmtId="185" formatCode="#,##0.0_ ;\-#,##0.0\ "/>
    <numFmt numFmtId="186" formatCode="#,##0.0_р_.;\-#,##0.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0" xfId="6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6" fontId="3" fillId="0" borderId="1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177" fontId="3" fillId="0" borderId="10" xfId="60" applyNumberFormat="1" applyFont="1" applyFill="1" applyBorder="1" applyAlignment="1">
      <alignment horizontal="right" wrapText="1"/>
    </xf>
    <xf numFmtId="2" fontId="3" fillId="0" borderId="10" xfId="60" applyNumberFormat="1" applyFont="1" applyFill="1" applyBorder="1" applyAlignment="1">
      <alignment horizontal="right" wrapText="1"/>
    </xf>
    <xf numFmtId="0" fontId="43" fillId="0" borderId="10" xfId="0" applyFont="1" applyBorder="1" applyAlignment="1">
      <alignment wrapText="1"/>
    </xf>
    <xf numFmtId="177" fontId="3" fillId="34" borderId="10" xfId="6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2" fontId="3" fillId="34" borderId="10" xfId="6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right" wrapText="1"/>
    </xf>
    <xf numFmtId="178" fontId="3" fillId="34" borderId="10" xfId="60" applyNumberFormat="1" applyFont="1" applyFill="1" applyBorder="1" applyAlignment="1">
      <alignment horizontal="right" wrapText="1"/>
    </xf>
    <xf numFmtId="185" fontId="3" fillId="0" borderId="10" xfId="6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34" borderId="11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top" wrapText="1"/>
    </xf>
    <xf numFmtId="178" fontId="5" fillId="0" borderId="10" xfId="6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77" fontId="5" fillId="34" borderId="10" xfId="60" applyNumberFormat="1" applyFont="1" applyFill="1" applyBorder="1" applyAlignment="1">
      <alignment horizontal="right" wrapText="1"/>
    </xf>
    <xf numFmtId="178" fontId="5" fillId="34" borderId="10" xfId="60" applyNumberFormat="1" applyFont="1" applyFill="1" applyBorder="1" applyAlignment="1">
      <alignment horizontal="right" wrapText="1"/>
    </xf>
    <xf numFmtId="0" fontId="5" fillId="34" borderId="10" xfId="0" applyNumberFormat="1" applyFont="1" applyFill="1" applyBorder="1" applyAlignment="1">
      <alignment vertical="center" wrapText="1"/>
    </xf>
    <xf numFmtId="2" fontId="5" fillId="34" borderId="10" xfId="6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2" fontId="5" fillId="0" borderId="10" xfId="60" applyNumberFormat="1" applyFont="1" applyFill="1" applyBorder="1" applyAlignment="1">
      <alignment horizontal="right" wrapText="1"/>
    </xf>
    <xf numFmtId="185" fontId="5" fillId="0" borderId="10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77" fontId="3" fillId="0" borderId="11" xfId="6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1" xfId="60" applyNumberFormat="1" applyFont="1" applyFill="1" applyBorder="1" applyAlignment="1">
      <alignment horizontal="right" wrapText="1"/>
    </xf>
    <xf numFmtId="2" fontId="5" fillId="0" borderId="11" xfId="6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178" fontId="45" fillId="0" borderId="10" xfId="60" applyNumberFormat="1" applyFont="1" applyFill="1" applyBorder="1" applyAlignment="1">
      <alignment horizontal="right" wrapText="1"/>
    </xf>
    <xf numFmtId="43" fontId="5" fillId="0" borderId="10" xfId="6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60" applyNumberFormat="1" applyFont="1" applyFill="1" applyBorder="1" applyAlignment="1">
      <alignment horizontal="right" wrapText="1"/>
    </xf>
    <xf numFmtId="177" fontId="5" fillId="0" borderId="12" xfId="60" applyNumberFormat="1" applyFont="1" applyFill="1" applyBorder="1" applyAlignment="1">
      <alignment horizontal="right" wrapText="1"/>
    </xf>
    <xf numFmtId="177" fontId="5" fillId="0" borderId="15" xfId="6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27"/>
  <sheetViews>
    <sheetView tabSelected="1" zoomScale="90" zoomScaleNormal="90" zoomScalePageLayoutView="0" workbookViewId="0" topLeftCell="A1">
      <selection activeCell="B8" sqref="B8"/>
    </sheetView>
  </sheetViews>
  <sheetFormatPr defaultColWidth="9.125" defaultRowHeight="12.75"/>
  <cols>
    <col min="1" max="1" width="27.50390625" style="20" customWidth="1"/>
    <col min="2" max="2" width="93.50390625" style="40" customWidth="1"/>
    <col min="3" max="3" width="16.875" style="20" customWidth="1"/>
    <col min="4" max="4" width="16.50390625" style="20" customWidth="1"/>
    <col min="5" max="5" width="17.50390625" style="20" customWidth="1"/>
    <col min="6" max="6" width="15.50390625" style="4" hidden="1" customWidth="1"/>
    <col min="7" max="8" width="13.50390625" style="4" hidden="1" customWidth="1"/>
    <col min="9" max="9" width="11.50390625" style="4" hidden="1" customWidth="1"/>
    <col min="10" max="10" width="13.125" style="4" hidden="1" customWidth="1"/>
    <col min="11" max="12" width="11.50390625" style="4" hidden="1" customWidth="1"/>
    <col min="13" max="13" width="8.875" style="6" hidden="1" customWidth="1"/>
    <col min="14" max="14" width="0.37109375" style="4" hidden="1" customWidth="1"/>
    <col min="15" max="15" width="0.12890625" style="4" hidden="1" customWidth="1"/>
    <col min="16" max="16" width="9.125" style="4" hidden="1" customWidth="1"/>
    <col min="17" max="21" width="9.125" style="4" customWidth="1"/>
    <col min="22" max="16384" width="9.125" style="4" customWidth="1"/>
  </cols>
  <sheetData>
    <row r="1" spans="2:14" ht="18">
      <c r="B1" s="81" t="s">
        <v>180</v>
      </c>
      <c r="C1" s="82"/>
      <c r="D1" s="82"/>
      <c r="E1" s="82"/>
      <c r="F1" s="22"/>
      <c r="G1" s="22"/>
      <c r="H1" s="22"/>
      <c r="I1" s="22"/>
      <c r="J1" s="22"/>
      <c r="K1" s="22"/>
      <c r="L1" s="22"/>
      <c r="M1" s="2"/>
      <c r="N1" s="3"/>
    </row>
    <row r="2" spans="1:14" ht="18">
      <c r="A2" s="8"/>
      <c r="B2" s="81" t="s">
        <v>98</v>
      </c>
      <c r="C2" s="82"/>
      <c r="D2" s="82"/>
      <c r="E2" s="82"/>
      <c r="F2" s="22"/>
      <c r="G2" s="22"/>
      <c r="H2" s="22"/>
      <c r="I2" s="22"/>
      <c r="J2" s="22"/>
      <c r="K2" s="22"/>
      <c r="L2" s="22"/>
      <c r="M2" s="2"/>
      <c r="N2" s="3"/>
    </row>
    <row r="3" spans="1:14" ht="18">
      <c r="A3" s="8"/>
      <c r="B3" s="81" t="s">
        <v>99</v>
      </c>
      <c r="C3" s="82"/>
      <c r="D3" s="82"/>
      <c r="E3" s="82"/>
      <c r="F3" s="22"/>
      <c r="G3" s="22"/>
      <c r="H3" s="22"/>
      <c r="I3" s="22"/>
      <c r="J3" s="22"/>
      <c r="K3" s="22"/>
      <c r="L3" s="22"/>
      <c r="M3" s="2"/>
      <c r="N3" s="3"/>
    </row>
    <row r="4" spans="1:14" ht="18">
      <c r="A4" s="8"/>
      <c r="B4" s="81" t="s">
        <v>346</v>
      </c>
      <c r="C4" s="82"/>
      <c r="D4" s="82"/>
      <c r="E4" s="82"/>
      <c r="F4" s="22"/>
      <c r="G4" s="22"/>
      <c r="H4" s="22"/>
      <c r="I4" s="22"/>
      <c r="J4" s="22"/>
      <c r="K4" s="22"/>
      <c r="L4" s="22"/>
      <c r="M4" s="2"/>
      <c r="N4" s="3"/>
    </row>
    <row r="5" spans="1:14" ht="18">
      <c r="A5" s="8"/>
      <c r="B5" s="7"/>
      <c r="C5" s="25"/>
      <c r="D5" s="25"/>
      <c r="E5" s="25"/>
      <c r="F5" s="22"/>
      <c r="G5" s="22"/>
      <c r="H5" s="22"/>
      <c r="I5" s="22"/>
      <c r="J5" s="22"/>
      <c r="K5" s="22"/>
      <c r="L5" s="22"/>
      <c r="M5" s="2"/>
      <c r="N5" s="3"/>
    </row>
    <row r="6" spans="1:12" ht="18">
      <c r="A6" s="73" t="s">
        <v>259</v>
      </c>
      <c r="B6" s="74"/>
      <c r="C6" s="74"/>
      <c r="D6" s="74"/>
      <c r="E6" s="74"/>
      <c r="F6" s="5"/>
      <c r="G6" s="5"/>
      <c r="H6" s="5"/>
      <c r="I6" s="5"/>
      <c r="J6" s="5"/>
      <c r="K6" s="5"/>
      <c r="L6" s="5"/>
    </row>
    <row r="7" spans="1:12" ht="18">
      <c r="A7" s="8"/>
      <c r="B7" s="8" t="s">
        <v>46</v>
      </c>
      <c r="C7" s="8" t="s">
        <v>46</v>
      </c>
      <c r="D7" s="8" t="s">
        <v>46</v>
      </c>
      <c r="E7" s="7" t="s">
        <v>103</v>
      </c>
      <c r="F7" s="5"/>
      <c r="G7" s="5"/>
      <c r="H7" s="5"/>
      <c r="I7" s="5"/>
      <c r="J7" s="5"/>
      <c r="K7" s="5"/>
      <c r="L7" s="5"/>
    </row>
    <row r="8" spans="1:13" ht="35.25" customHeight="1">
      <c r="A8" s="42" t="s">
        <v>109</v>
      </c>
      <c r="B8" s="42" t="s">
        <v>110</v>
      </c>
      <c r="C8" s="42" t="s">
        <v>260</v>
      </c>
      <c r="D8" s="42" t="s">
        <v>261</v>
      </c>
      <c r="E8" s="42" t="s">
        <v>339</v>
      </c>
      <c r="F8" s="9">
        <f aca="true" t="shared" si="0" ref="F8:L8">F9</f>
        <v>0</v>
      </c>
      <c r="G8" s="9">
        <f t="shared" si="0"/>
        <v>-7000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17"/>
    </row>
    <row r="9" spans="1:13" ht="18">
      <c r="A9" s="42" t="s">
        <v>0</v>
      </c>
      <c r="B9" s="43" t="s">
        <v>73</v>
      </c>
      <c r="C9" s="44">
        <f>C10+C19+C33+C45+C56+C65+C79+C85+C91+C105+C133+C103</f>
        <v>1582229</v>
      </c>
      <c r="D9" s="44">
        <f>D10+D19+D33+D45+D56+D65+D79+D85+D91+D105+D133+D103</f>
        <v>1552087.2999999998</v>
      </c>
      <c r="E9" s="44">
        <f>D9/C9*100</f>
        <v>98.09498498637048</v>
      </c>
      <c r="F9" s="9">
        <f aca="true" t="shared" si="1" ref="F9:L9">SUM(F10:F12)</f>
        <v>0</v>
      </c>
      <c r="G9" s="9">
        <f t="shared" si="1"/>
        <v>-7000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17"/>
    </row>
    <row r="10" spans="1:12" ht="18">
      <c r="A10" s="42" t="s">
        <v>1</v>
      </c>
      <c r="B10" s="43" t="s">
        <v>2</v>
      </c>
      <c r="C10" s="44">
        <f>C11</f>
        <v>178040</v>
      </c>
      <c r="D10" s="44">
        <f>D11</f>
        <v>181108.6</v>
      </c>
      <c r="E10" s="44">
        <f aca="true" t="shared" si="2" ref="E10:E73">D10/C10*100</f>
        <v>101.7235452707257</v>
      </c>
      <c r="F10" s="1"/>
      <c r="G10" s="1">
        <v>-7000</v>
      </c>
      <c r="H10" s="1">
        <v>0</v>
      </c>
      <c r="I10" s="1"/>
      <c r="J10" s="1"/>
      <c r="K10" s="1"/>
      <c r="L10" s="1"/>
    </row>
    <row r="11" spans="1:12" ht="18">
      <c r="A11" s="42" t="s">
        <v>3</v>
      </c>
      <c r="B11" s="43" t="s">
        <v>100</v>
      </c>
      <c r="C11" s="44">
        <f>SUM(C12:C18)</f>
        <v>178040</v>
      </c>
      <c r="D11" s="44">
        <f>SUM(D12:D18)</f>
        <v>181108.6</v>
      </c>
      <c r="E11" s="44">
        <f t="shared" si="2"/>
        <v>101.7235452707257</v>
      </c>
      <c r="F11" s="9"/>
      <c r="G11" s="9"/>
      <c r="H11" s="9">
        <v>109</v>
      </c>
      <c r="I11" s="9"/>
      <c r="J11" s="9"/>
      <c r="K11" s="9"/>
      <c r="L11" s="9"/>
    </row>
    <row r="12" spans="1:12" ht="49.5" customHeight="1">
      <c r="A12" s="42" t="s">
        <v>4</v>
      </c>
      <c r="B12" s="45" t="s">
        <v>218</v>
      </c>
      <c r="C12" s="44">
        <v>160900</v>
      </c>
      <c r="D12" s="44">
        <v>163807.5</v>
      </c>
      <c r="E12" s="44">
        <f t="shared" si="2"/>
        <v>101.80702299564948</v>
      </c>
      <c r="F12" s="9"/>
      <c r="G12" s="9"/>
      <c r="H12" s="9">
        <v>-109</v>
      </c>
      <c r="I12" s="9"/>
      <c r="J12" s="9"/>
      <c r="K12" s="9"/>
      <c r="L12" s="9"/>
    </row>
    <row r="13" spans="1:12" ht="79.5" customHeight="1">
      <c r="A13" s="42" t="s">
        <v>5</v>
      </c>
      <c r="B13" s="43" t="s">
        <v>219</v>
      </c>
      <c r="C13" s="44">
        <v>230</v>
      </c>
      <c r="D13" s="44">
        <v>203.3</v>
      </c>
      <c r="E13" s="44">
        <f t="shared" si="2"/>
        <v>88.3913043478261</v>
      </c>
      <c r="F13" s="10"/>
      <c r="G13" s="9"/>
      <c r="H13" s="9"/>
      <c r="I13" s="10"/>
      <c r="J13" s="9"/>
      <c r="K13" s="10"/>
      <c r="L13" s="10"/>
    </row>
    <row r="14" spans="1:12" ht="33" customHeight="1">
      <c r="A14" s="42" t="s">
        <v>40</v>
      </c>
      <c r="B14" s="43" t="s">
        <v>220</v>
      </c>
      <c r="C14" s="44">
        <v>1260</v>
      </c>
      <c r="D14" s="44">
        <v>1259.6</v>
      </c>
      <c r="E14" s="44">
        <f t="shared" si="2"/>
        <v>99.96825396825396</v>
      </c>
      <c r="F14" s="10"/>
      <c r="G14" s="26" t="e">
        <f>#REF!</f>
        <v>#REF!</v>
      </c>
      <c r="H14" s="26" t="e">
        <f>#REF!</f>
        <v>#REF!</v>
      </c>
      <c r="I14" s="10"/>
      <c r="J14" s="26" t="e">
        <f>#REF!</f>
        <v>#REF!</v>
      </c>
      <c r="K14" s="10"/>
      <c r="L14" s="10"/>
    </row>
    <row r="15" spans="1:12" ht="80.25" customHeight="1">
      <c r="A15" s="42" t="s">
        <v>340</v>
      </c>
      <c r="B15" s="43" t="s">
        <v>341</v>
      </c>
      <c r="C15" s="46">
        <v>0</v>
      </c>
      <c r="D15" s="46">
        <v>-6.5</v>
      </c>
      <c r="E15" s="46">
        <v>0</v>
      </c>
      <c r="F15" s="10"/>
      <c r="G15" s="58"/>
      <c r="H15" s="26"/>
      <c r="I15" s="10"/>
      <c r="J15" s="58"/>
      <c r="K15" s="10"/>
      <c r="L15" s="10"/>
    </row>
    <row r="16" spans="1:12" ht="66" customHeight="1">
      <c r="A16" s="42" t="s">
        <v>221</v>
      </c>
      <c r="B16" s="43" t="s">
        <v>211</v>
      </c>
      <c r="C16" s="46">
        <v>3500</v>
      </c>
      <c r="D16" s="46">
        <v>3609.6</v>
      </c>
      <c r="E16" s="44">
        <f t="shared" si="2"/>
        <v>103.13142857142856</v>
      </c>
      <c r="F16" s="10"/>
      <c r="G16" s="10"/>
      <c r="H16" s="26">
        <f>H17+H18</f>
        <v>-491</v>
      </c>
      <c r="I16" s="10"/>
      <c r="J16" s="10"/>
      <c r="K16" s="10"/>
      <c r="L16" s="10"/>
    </row>
    <row r="17" spans="1:13" s="32" customFormat="1" ht="62.25">
      <c r="A17" s="42" t="s">
        <v>262</v>
      </c>
      <c r="B17" s="43" t="s">
        <v>263</v>
      </c>
      <c r="C17" s="46">
        <v>1300</v>
      </c>
      <c r="D17" s="46">
        <v>1322.6</v>
      </c>
      <c r="E17" s="44">
        <f t="shared" si="2"/>
        <v>101.73846153846154</v>
      </c>
      <c r="F17" s="30"/>
      <c r="G17" s="30"/>
      <c r="H17" s="30">
        <v>-491</v>
      </c>
      <c r="I17" s="30"/>
      <c r="J17" s="30"/>
      <c r="K17" s="30"/>
      <c r="L17" s="30"/>
      <c r="M17" s="31"/>
    </row>
    <row r="18" spans="1:13" s="32" customFormat="1" ht="63" customHeight="1">
      <c r="A18" s="42" t="s">
        <v>264</v>
      </c>
      <c r="B18" s="43" t="s">
        <v>265</v>
      </c>
      <c r="C18" s="46">
        <v>10850</v>
      </c>
      <c r="D18" s="46">
        <v>10912.5</v>
      </c>
      <c r="E18" s="44">
        <f t="shared" si="2"/>
        <v>100.57603686635946</v>
      </c>
      <c r="F18" s="30"/>
      <c r="G18" s="30"/>
      <c r="H18" s="30"/>
      <c r="I18" s="30"/>
      <c r="J18" s="30"/>
      <c r="K18" s="30"/>
      <c r="L18" s="30"/>
      <c r="M18" s="31"/>
    </row>
    <row r="19" spans="1:12" ht="30.75">
      <c r="A19" s="42" t="s">
        <v>65</v>
      </c>
      <c r="B19" s="43" t="s">
        <v>72</v>
      </c>
      <c r="C19" s="44">
        <f>C20</f>
        <v>16500</v>
      </c>
      <c r="D19" s="44">
        <f>D20</f>
        <v>16911.300000000003</v>
      </c>
      <c r="E19" s="44">
        <f t="shared" si="2"/>
        <v>102.4927272727273</v>
      </c>
      <c r="F19" s="10"/>
      <c r="G19" s="26"/>
      <c r="H19" s="26" t="e">
        <f>H20+#REF!</f>
        <v>#REF!</v>
      </c>
      <c r="I19" s="10"/>
      <c r="J19" s="10"/>
      <c r="K19" s="10"/>
      <c r="L19" s="10"/>
    </row>
    <row r="20" spans="1:13" s="32" customFormat="1" ht="30.75">
      <c r="A20" s="42" t="s">
        <v>66</v>
      </c>
      <c r="B20" s="43" t="s">
        <v>67</v>
      </c>
      <c r="C20" s="44">
        <f>C21+C24+C27+C30</f>
        <v>16500</v>
      </c>
      <c r="D20" s="44">
        <f>D21+D24+D27+D30</f>
        <v>16911.300000000003</v>
      </c>
      <c r="E20" s="44">
        <f t="shared" si="2"/>
        <v>102.4927272727273</v>
      </c>
      <c r="F20" s="30"/>
      <c r="G20" s="30"/>
      <c r="H20" s="30">
        <v>6</v>
      </c>
      <c r="I20" s="30"/>
      <c r="J20" s="30"/>
      <c r="K20" s="30"/>
      <c r="L20" s="30"/>
      <c r="M20" s="31"/>
    </row>
    <row r="21" spans="1:13" s="32" customFormat="1" ht="49.5" customHeight="1">
      <c r="A21" s="42" t="s">
        <v>68</v>
      </c>
      <c r="B21" s="43" t="s">
        <v>222</v>
      </c>
      <c r="C21" s="44">
        <f>C22+C23</f>
        <v>8300</v>
      </c>
      <c r="D21" s="44">
        <f>D22+D23</f>
        <v>8762.7</v>
      </c>
      <c r="E21" s="44">
        <f t="shared" si="2"/>
        <v>105.57469879518074</v>
      </c>
      <c r="F21" s="30"/>
      <c r="G21" s="29" t="e">
        <f>G22+#REF!</f>
        <v>#REF!</v>
      </c>
      <c r="H21" s="29" t="e">
        <f>H22+#REF!</f>
        <v>#REF!</v>
      </c>
      <c r="I21" s="30"/>
      <c r="J21" s="30"/>
      <c r="K21" s="30"/>
      <c r="L21" s="30"/>
      <c r="M21" s="31"/>
    </row>
    <row r="22" spans="1:13" s="32" customFormat="1" ht="78.75" customHeight="1">
      <c r="A22" s="47" t="s">
        <v>152</v>
      </c>
      <c r="B22" s="48" t="s">
        <v>223</v>
      </c>
      <c r="C22" s="49">
        <v>8300</v>
      </c>
      <c r="D22" s="49">
        <v>8762.7</v>
      </c>
      <c r="E22" s="44">
        <f t="shared" si="2"/>
        <v>105.57469879518074</v>
      </c>
      <c r="F22" s="30"/>
      <c r="G22" s="30"/>
      <c r="H22" s="30">
        <v>-678</v>
      </c>
      <c r="I22" s="30"/>
      <c r="J22" s="30"/>
      <c r="K22" s="30"/>
      <c r="L22" s="30"/>
      <c r="M22" s="31"/>
    </row>
    <row r="23" spans="1:13" s="32" customFormat="1" ht="78.75" customHeight="1" hidden="1">
      <c r="A23" s="47" t="s">
        <v>266</v>
      </c>
      <c r="B23" s="48" t="s">
        <v>267</v>
      </c>
      <c r="C23" s="50">
        <v>0</v>
      </c>
      <c r="D23" s="50">
        <v>0</v>
      </c>
      <c r="E23" s="44" t="e">
        <f t="shared" si="2"/>
        <v>#DIV/0!</v>
      </c>
      <c r="F23" s="30"/>
      <c r="G23" s="33" t="e">
        <f>G24+#REF!</f>
        <v>#REF!</v>
      </c>
      <c r="H23" s="37" t="e">
        <f>H24+#REF!</f>
        <v>#REF!</v>
      </c>
      <c r="I23" s="30"/>
      <c r="J23" s="30"/>
      <c r="K23" s="30"/>
      <c r="L23" s="30"/>
      <c r="M23" s="31"/>
    </row>
    <row r="24" spans="1:13" s="32" customFormat="1" ht="63" customHeight="1">
      <c r="A24" s="42" t="s">
        <v>69</v>
      </c>
      <c r="B24" s="43" t="s">
        <v>224</v>
      </c>
      <c r="C24" s="44">
        <f>C25+C26</f>
        <v>50</v>
      </c>
      <c r="D24" s="44">
        <f>D25+D26</f>
        <v>45.7</v>
      </c>
      <c r="E24" s="44">
        <f t="shared" si="2"/>
        <v>91.4</v>
      </c>
      <c r="F24" s="30"/>
      <c r="G24" s="30"/>
      <c r="H24" s="30">
        <v>-37</v>
      </c>
      <c r="I24" s="30"/>
      <c r="J24" s="30"/>
      <c r="K24" s="30"/>
      <c r="L24" s="30"/>
      <c r="M24" s="31"/>
    </row>
    <row r="25" spans="1:13" s="32" customFormat="1" ht="94.5" customHeight="1">
      <c r="A25" s="47" t="s">
        <v>153</v>
      </c>
      <c r="B25" s="48" t="s">
        <v>225</v>
      </c>
      <c r="C25" s="49">
        <v>50</v>
      </c>
      <c r="D25" s="49">
        <v>45.7</v>
      </c>
      <c r="E25" s="44">
        <f t="shared" si="2"/>
        <v>91.4</v>
      </c>
      <c r="F25" s="34">
        <f>F31+F33+F35</f>
        <v>0</v>
      </c>
      <c r="G25" s="29" t="e">
        <f>G26+G31+G33+G35</f>
        <v>#REF!</v>
      </c>
      <c r="H25" s="29" t="e">
        <f>H26+H31+H33+H35</f>
        <v>#REF!</v>
      </c>
      <c r="I25" s="30">
        <f>I31+I33</f>
        <v>0</v>
      </c>
      <c r="J25" s="30">
        <f>J31+J33</f>
        <v>0</v>
      </c>
      <c r="K25" s="30">
        <f>K31+K33</f>
        <v>0</v>
      </c>
      <c r="L25" s="30">
        <f>L31+L33</f>
        <v>0</v>
      </c>
      <c r="M25" s="31"/>
    </row>
    <row r="26" spans="1:13" s="32" customFormat="1" ht="94.5" customHeight="1">
      <c r="A26" s="47" t="s">
        <v>268</v>
      </c>
      <c r="B26" s="48" t="s">
        <v>269</v>
      </c>
      <c r="C26" s="50">
        <v>0</v>
      </c>
      <c r="D26" s="50">
        <v>0</v>
      </c>
      <c r="E26" s="50">
        <v>0</v>
      </c>
      <c r="F26" s="34"/>
      <c r="G26" s="29" t="e">
        <f>#REF!+G28</f>
        <v>#REF!</v>
      </c>
      <c r="H26" s="29" t="e">
        <f>#REF!+H28</f>
        <v>#REF!</v>
      </c>
      <c r="I26" s="30"/>
      <c r="J26" s="30"/>
      <c r="K26" s="30"/>
      <c r="L26" s="30"/>
      <c r="M26" s="31"/>
    </row>
    <row r="27" spans="1:13" s="32" customFormat="1" ht="48" customHeight="1">
      <c r="A27" s="47" t="s">
        <v>70</v>
      </c>
      <c r="B27" s="48" t="s">
        <v>226</v>
      </c>
      <c r="C27" s="49">
        <f>C28+C29</f>
        <v>9150</v>
      </c>
      <c r="D27" s="49">
        <f>D28+D29</f>
        <v>9056.9</v>
      </c>
      <c r="E27" s="44">
        <f t="shared" si="2"/>
        <v>98.98251366120219</v>
      </c>
      <c r="F27" s="34"/>
      <c r="G27" s="29"/>
      <c r="H27" s="35">
        <v>-500</v>
      </c>
      <c r="I27" s="30"/>
      <c r="J27" s="30"/>
      <c r="K27" s="30"/>
      <c r="L27" s="30"/>
      <c r="M27" s="31"/>
    </row>
    <row r="28" spans="1:13" s="32" customFormat="1" ht="78">
      <c r="A28" s="47" t="s">
        <v>154</v>
      </c>
      <c r="B28" s="51" t="s">
        <v>227</v>
      </c>
      <c r="C28" s="49">
        <v>9150</v>
      </c>
      <c r="D28" s="49">
        <v>9056.9</v>
      </c>
      <c r="E28" s="44">
        <f t="shared" si="2"/>
        <v>98.98251366120219</v>
      </c>
      <c r="F28" s="34"/>
      <c r="G28" s="30"/>
      <c r="H28" s="29">
        <f>H29</f>
        <v>-1150</v>
      </c>
      <c r="I28" s="30"/>
      <c r="J28" s="30"/>
      <c r="K28" s="30"/>
      <c r="L28" s="30"/>
      <c r="M28" s="31"/>
    </row>
    <row r="29" spans="1:13" s="32" customFormat="1" ht="81" customHeight="1">
      <c r="A29" s="47" t="s">
        <v>270</v>
      </c>
      <c r="B29" s="51" t="s">
        <v>271</v>
      </c>
      <c r="C29" s="50">
        <v>0</v>
      </c>
      <c r="D29" s="50">
        <v>0</v>
      </c>
      <c r="E29" s="50">
        <v>0</v>
      </c>
      <c r="F29" s="34"/>
      <c r="G29" s="30"/>
      <c r="H29" s="35">
        <v>-1150</v>
      </c>
      <c r="I29" s="30"/>
      <c r="J29" s="30"/>
      <c r="K29" s="30"/>
      <c r="L29" s="30"/>
      <c r="M29" s="31"/>
    </row>
    <row r="30" spans="1:13" s="32" customFormat="1" ht="46.5">
      <c r="A30" s="47" t="s">
        <v>71</v>
      </c>
      <c r="B30" s="48" t="s">
        <v>228</v>
      </c>
      <c r="C30" s="50">
        <f>C31+C32</f>
        <v>-1000</v>
      </c>
      <c r="D30" s="50">
        <f>D31+D32</f>
        <v>-954</v>
      </c>
      <c r="E30" s="44">
        <f t="shared" si="2"/>
        <v>95.39999999999999</v>
      </c>
      <c r="F30" s="34"/>
      <c r="G30" s="41"/>
      <c r="H30" s="35"/>
      <c r="I30" s="30"/>
      <c r="J30" s="30"/>
      <c r="K30" s="30"/>
      <c r="L30" s="30"/>
      <c r="M30" s="31"/>
    </row>
    <row r="31" spans="1:13" s="32" customFormat="1" ht="79.5" customHeight="1">
      <c r="A31" s="47" t="s">
        <v>155</v>
      </c>
      <c r="B31" s="51" t="s">
        <v>229</v>
      </c>
      <c r="C31" s="50">
        <v>-1000</v>
      </c>
      <c r="D31" s="50">
        <v>-954</v>
      </c>
      <c r="E31" s="44">
        <f t="shared" si="2"/>
        <v>95.39999999999999</v>
      </c>
      <c r="F31" s="34"/>
      <c r="G31" s="29">
        <f>G32</f>
        <v>0</v>
      </c>
      <c r="H31" s="33">
        <f>H32</f>
        <v>-1500</v>
      </c>
      <c r="I31" s="34"/>
      <c r="J31" s="34"/>
      <c r="K31" s="34"/>
      <c r="L31" s="34"/>
      <c r="M31" s="31"/>
    </row>
    <row r="32" spans="1:13" s="32" customFormat="1" ht="78.75" customHeight="1" hidden="1">
      <c r="A32" s="47" t="s">
        <v>272</v>
      </c>
      <c r="B32" s="51" t="s">
        <v>273</v>
      </c>
      <c r="C32" s="50">
        <v>0</v>
      </c>
      <c r="D32" s="50">
        <v>0</v>
      </c>
      <c r="E32" s="44" t="e">
        <f t="shared" si="2"/>
        <v>#DIV/0!</v>
      </c>
      <c r="F32" s="34"/>
      <c r="G32" s="34"/>
      <c r="H32" s="34">
        <v>-1500</v>
      </c>
      <c r="I32" s="34"/>
      <c r="J32" s="34"/>
      <c r="K32" s="34"/>
      <c r="L32" s="34"/>
      <c r="M32" s="31"/>
    </row>
    <row r="33" spans="1:13" s="32" customFormat="1" ht="18">
      <c r="A33" s="47" t="s">
        <v>6</v>
      </c>
      <c r="B33" s="48" t="s">
        <v>7</v>
      </c>
      <c r="C33" s="49">
        <f>C34+C39+C41+C43</f>
        <v>62699</v>
      </c>
      <c r="D33" s="49">
        <f>D34+D39+D41+D43</f>
        <v>60999.9</v>
      </c>
      <c r="E33" s="44">
        <f t="shared" si="2"/>
        <v>97.29006842214389</v>
      </c>
      <c r="F33" s="34"/>
      <c r="G33" s="34"/>
      <c r="H33" s="29">
        <f>H34</f>
        <v>-6</v>
      </c>
      <c r="I33" s="34"/>
      <c r="J33" s="34"/>
      <c r="K33" s="34"/>
      <c r="L33" s="34"/>
      <c r="M33" s="31"/>
    </row>
    <row r="34" spans="1:13" s="32" customFormat="1" ht="18">
      <c r="A34" s="47" t="s">
        <v>111</v>
      </c>
      <c r="B34" s="48" t="s">
        <v>112</v>
      </c>
      <c r="C34" s="49">
        <f>C35+C37</f>
        <v>59100</v>
      </c>
      <c r="D34" s="49">
        <f>D35+D37</f>
        <v>57980.5</v>
      </c>
      <c r="E34" s="44">
        <f t="shared" si="2"/>
        <v>98.10575296108291</v>
      </c>
      <c r="F34" s="34"/>
      <c r="G34" s="34"/>
      <c r="H34" s="34">
        <v>-6</v>
      </c>
      <c r="I34" s="34"/>
      <c r="J34" s="34"/>
      <c r="K34" s="34"/>
      <c r="L34" s="34"/>
      <c r="M34" s="31"/>
    </row>
    <row r="35" spans="1:13" s="32" customFormat="1" ht="30.75">
      <c r="A35" s="47" t="s">
        <v>117</v>
      </c>
      <c r="B35" s="48" t="s">
        <v>167</v>
      </c>
      <c r="C35" s="49">
        <f>C36</f>
        <v>47700</v>
      </c>
      <c r="D35" s="49">
        <f>D36</f>
        <v>47268.2</v>
      </c>
      <c r="E35" s="44">
        <f t="shared" si="2"/>
        <v>99.09475890985324</v>
      </c>
      <c r="F35" s="30"/>
      <c r="G35" s="30"/>
      <c r="H35" s="29">
        <f>H36</f>
        <v>-40</v>
      </c>
      <c r="I35" s="30"/>
      <c r="J35" s="30"/>
      <c r="K35" s="30"/>
      <c r="L35" s="30"/>
      <c r="M35" s="31"/>
    </row>
    <row r="36" spans="1:13" s="32" customFormat="1" ht="30.75">
      <c r="A36" s="47" t="s">
        <v>118</v>
      </c>
      <c r="B36" s="48" t="s">
        <v>167</v>
      </c>
      <c r="C36" s="49">
        <v>47700</v>
      </c>
      <c r="D36" s="49">
        <v>47268.2</v>
      </c>
      <c r="E36" s="44">
        <f t="shared" si="2"/>
        <v>99.09475890985324</v>
      </c>
      <c r="F36" s="30"/>
      <c r="G36" s="30"/>
      <c r="H36" s="30">
        <v>-40</v>
      </c>
      <c r="I36" s="30"/>
      <c r="J36" s="30"/>
      <c r="K36" s="30"/>
      <c r="L36" s="30"/>
      <c r="M36" s="31"/>
    </row>
    <row r="37" spans="1:13" s="32" customFormat="1" ht="30.75">
      <c r="A37" s="47" t="s">
        <v>113</v>
      </c>
      <c r="B37" s="48" t="s">
        <v>168</v>
      </c>
      <c r="C37" s="49">
        <f>C38</f>
        <v>11400</v>
      </c>
      <c r="D37" s="49">
        <f>D38</f>
        <v>10712.3</v>
      </c>
      <c r="E37" s="44">
        <f t="shared" si="2"/>
        <v>93.96754385964911</v>
      </c>
      <c r="F37" s="29">
        <f>F38+F43+F40</f>
        <v>521</v>
      </c>
      <c r="G37" s="29">
        <f>G38+G43+G40</f>
        <v>6000</v>
      </c>
      <c r="H37" s="29">
        <f>H38+H43+H40</f>
        <v>-50</v>
      </c>
      <c r="I37" s="30">
        <f>I39+I43</f>
        <v>0</v>
      </c>
      <c r="J37" s="30">
        <f>J39+J43</f>
        <v>0</v>
      </c>
      <c r="K37" s="30">
        <f>K39+K43</f>
        <v>0</v>
      </c>
      <c r="L37" s="30">
        <f>L39+L43</f>
        <v>0</v>
      </c>
      <c r="M37" s="31"/>
    </row>
    <row r="38" spans="1:12" ht="46.5">
      <c r="A38" s="47" t="s">
        <v>119</v>
      </c>
      <c r="B38" s="48" t="s">
        <v>169</v>
      </c>
      <c r="C38" s="49">
        <v>11400</v>
      </c>
      <c r="D38" s="49">
        <v>10712.3</v>
      </c>
      <c r="E38" s="44">
        <f t="shared" si="2"/>
        <v>93.96754385964911</v>
      </c>
      <c r="F38" s="9"/>
      <c r="G38" s="9"/>
      <c r="H38" s="26">
        <f>H39</f>
        <v>1000</v>
      </c>
      <c r="I38" s="9"/>
      <c r="J38" s="9"/>
      <c r="K38" s="9"/>
      <c r="L38" s="9"/>
    </row>
    <row r="39" spans="1:12" ht="18">
      <c r="A39" s="47" t="s">
        <v>8</v>
      </c>
      <c r="B39" s="48" t="s">
        <v>9</v>
      </c>
      <c r="C39" s="52">
        <f>C40</f>
        <v>0</v>
      </c>
      <c r="D39" s="52">
        <f>D40</f>
        <v>-241.3</v>
      </c>
      <c r="E39" s="52">
        <v>0</v>
      </c>
      <c r="F39" s="9"/>
      <c r="G39" s="9"/>
      <c r="H39" s="9">
        <v>1000</v>
      </c>
      <c r="I39" s="9"/>
      <c r="J39" s="9"/>
      <c r="K39" s="9"/>
      <c r="L39" s="9"/>
    </row>
    <row r="40" spans="1:12" ht="18">
      <c r="A40" s="47" t="s">
        <v>120</v>
      </c>
      <c r="B40" s="48" t="s">
        <v>9</v>
      </c>
      <c r="C40" s="52">
        <v>0</v>
      </c>
      <c r="D40" s="52">
        <v>-241.3</v>
      </c>
      <c r="E40" s="52">
        <v>0</v>
      </c>
      <c r="F40" s="1">
        <f>SUM(F41:F42)</f>
        <v>0</v>
      </c>
      <c r="G40" s="9"/>
      <c r="H40" s="26">
        <f>SUM(H41:H42)</f>
        <v>130</v>
      </c>
      <c r="I40" s="9"/>
      <c r="J40" s="9"/>
      <c r="K40" s="9"/>
      <c r="L40" s="9"/>
    </row>
    <row r="41" spans="1:12" ht="18">
      <c r="A41" s="47" t="s">
        <v>37</v>
      </c>
      <c r="B41" s="48" t="s">
        <v>38</v>
      </c>
      <c r="C41" s="49">
        <f>C42</f>
        <v>19</v>
      </c>
      <c r="D41" s="49">
        <f>D42</f>
        <v>18.9</v>
      </c>
      <c r="E41" s="44">
        <f t="shared" si="2"/>
        <v>99.4736842105263</v>
      </c>
      <c r="F41" s="9">
        <v>20</v>
      </c>
      <c r="G41" s="9"/>
      <c r="H41" s="9">
        <v>30</v>
      </c>
      <c r="I41" s="9"/>
      <c r="J41" s="9"/>
      <c r="K41" s="9"/>
      <c r="L41" s="9"/>
    </row>
    <row r="42" spans="1:12" ht="18">
      <c r="A42" s="47" t="s">
        <v>121</v>
      </c>
      <c r="B42" s="48" t="s">
        <v>38</v>
      </c>
      <c r="C42" s="49">
        <v>19</v>
      </c>
      <c r="D42" s="49">
        <v>18.9</v>
      </c>
      <c r="E42" s="44">
        <f t="shared" si="2"/>
        <v>99.4736842105263</v>
      </c>
      <c r="F42" s="9">
        <v>-20</v>
      </c>
      <c r="G42" s="9"/>
      <c r="H42" s="9">
        <v>100</v>
      </c>
      <c r="I42" s="9"/>
      <c r="J42" s="9"/>
      <c r="K42" s="9"/>
      <c r="L42" s="9"/>
    </row>
    <row r="43" spans="1:12" ht="18">
      <c r="A43" s="47" t="s">
        <v>62</v>
      </c>
      <c r="B43" s="48" t="s">
        <v>74</v>
      </c>
      <c r="C43" s="49">
        <f>C44</f>
        <v>3580</v>
      </c>
      <c r="D43" s="49">
        <f>D44</f>
        <v>3241.8</v>
      </c>
      <c r="E43" s="44">
        <f t="shared" si="2"/>
        <v>90.55307262569833</v>
      </c>
      <c r="F43" s="9">
        <f aca="true" t="shared" si="3" ref="F43:L43">F44+F46</f>
        <v>521</v>
      </c>
      <c r="G43" s="21">
        <f t="shared" si="3"/>
        <v>6000</v>
      </c>
      <c r="H43" s="21">
        <f>H44+H46</f>
        <v>-1180</v>
      </c>
      <c r="I43" s="9">
        <f t="shared" si="3"/>
        <v>0</v>
      </c>
      <c r="J43" s="9">
        <f t="shared" si="3"/>
        <v>0</v>
      </c>
      <c r="K43" s="9">
        <f t="shared" si="3"/>
        <v>0</v>
      </c>
      <c r="L43" s="9">
        <f t="shared" si="3"/>
        <v>0</v>
      </c>
    </row>
    <row r="44" spans="1:12" ht="33" customHeight="1">
      <c r="A44" s="47" t="s">
        <v>122</v>
      </c>
      <c r="B44" s="48" t="s">
        <v>170</v>
      </c>
      <c r="C44" s="49">
        <v>3580</v>
      </c>
      <c r="D44" s="49">
        <v>3241.8</v>
      </c>
      <c r="E44" s="44">
        <f t="shared" si="2"/>
        <v>90.55307262569833</v>
      </c>
      <c r="F44" s="1">
        <f>F45</f>
        <v>521</v>
      </c>
      <c r="G44" s="21">
        <f>G45</f>
        <v>6000</v>
      </c>
      <c r="H44" s="21">
        <f>H45</f>
        <v>-899</v>
      </c>
      <c r="I44" s="9"/>
      <c r="J44" s="9"/>
      <c r="K44" s="9"/>
      <c r="L44" s="9"/>
    </row>
    <row r="45" spans="1:12" ht="18">
      <c r="A45" s="47" t="s">
        <v>10</v>
      </c>
      <c r="B45" s="48" t="s">
        <v>11</v>
      </c>
      <c r="C45" s="49">
        <f>C46+C51+C48</f>
        <v>-28560</v>
      </c>
      <c r="D45" s="49">
        <f>D46+D51+D48</f>
        <v>-29647.100000000002</v>
      </c>
      <c r="E45" s="44">
        <f t="shared" si="2"/>
        <v>103.80637254901961</v>
      </c>
      <c r="F45" s="9">
        <v>521</v>
      </c>
      <c r="G45" s="9">
        <v>6000</v>
      </c>
      <c r="H45" s="9">
        <v>-899</v>
      </c>
      <c r="I45" s="9"/>
      <c r="J45" s="9"/>
      <c r="K45" s="9"/>
      <c r="L45" s="9"/>
    </row>
    <row r="46" spans="1:12" ht="18">
      <c r="A46" s="42" t="s">
        <v>12</v>
      </c>
      <c r="B46" s="43" t="s">
        <v>13</v>
      </c>
      <c r="C46" s="44">
        <f>C47</f>
        <v>6600</v>
      </c>
      <c r="D46" s="44">
        <f>D47</f>
        <v>6670.7</v>
      </c>
      <c r="E46" s="44">
        <f t="shared" si="2"/>
        <v>101.07121212121213</v>
      </c>
      <c r="F46" s="9">
        <f aca="true" t="shared" si="4" ref="F46:L46">F47</f>
        <v>0</v>
      </c>
      <c r="G46" s="9">
        <f t="shared" si="4"/>
        <v>0</v>
      </c>
      <c r="H46" s="9">
        <f t="shared" si="4"/>
        <v>-281</v>
      </c>
      <c r="I46" s="9">
        <f t="shared" si="4"/>
        <v>0</v>
      </c>
      <c r="J46" s="9">
        <f t="shared" si="4"/>
        <v>0</v>
      </c>
      <c r="K46" s="9">
        <f t="shared" si="4"/>
        <v>0</v>
      </c>
      <c r="L46" s="9">
        <f t="shared" si="4"/>
        <v>0</v>
      </c>
    </row>
    <row r="47" spans="1:12" ht="33" customHeight="1">
      <c r="A47" s="42" t="s">
        <v>14</v>
      </c>
      <c r="B47" s="43" t="s">
        <v>230</v>
      </c>
      <c r="C47" s="44">
        <v>6600</v>
      </c>
      <c r="D47" s="44">
        <v>6670.7</v>
      </c>
      <c r="E47" s="44">
        <f t="shared" si="2"/>
        <v>101.07121212121213</v>
      </c>
      <c r="F47" s="9"/>
      <c r="G47" s="9"/>
      <c r="H47" s="9">
        <v>-281</v>
      </c>
      <c r="I47" s="9"/>
      <c r="J47" s="9"/>
      <c r="K47" s="9"/>
      <c r="L47" s="9"/>
    </row>
    <row r="48" spans="1:12" ht="18">
      <c r="A48" s="42" t="s">
        <v>83</v>
      </c>
      <c r="B48" s="43" t="s">
        <v>88</v>
      </c>
      <c r="C48" s="44">
        <f>SUM(C49:C50)</f>
        <v>1540</v>
      </c>
      <c r="D48" s="44">
        <f>SUM(D49:D50)</f>
        <v>1495.6000000000001</v>
      </c>
      <c r="E48" s="44">
        <f t="shared" si="2"/>
        <v>97.11688311688313</v>
      </c>
      <c r="F48" s="21" t="e">
        <f>F49+#REF!+#REF!</f>
        <v>#REF!</v>
      </c>
      <c r="G48" s="21" t="e">
        <f>G49+#REF!+#REF!</f>
        <v>#REF!</v>
      </c>
      <c r="H48" s="21" t="e">
        <f>H49+#REF!</f>
        <v>#REF!</v>
      </c>
      <c r="I48" s="21" t="e">
        <f>I49+#REF!+#REF!</f>
        <v>#REF!</v>
      </c>
      <c r="J48" s="26" t="e">
        <f>J49+#REF!+#REF!</f>
        <v>#REF!</v>
      </c>
      <c r="K48" s="9" t="e">
        <f>K49+#REF!</f>
        <v>#REF!</v>
      </c>
      <c r="L48" s="9" t="e">
        <f>L49+#REF!</f>
        <v>#REF!</v>
      </c>
    </row>
    <row r="49" spans="1:12" ht="18">
      <c r="A49" s="42" t="s">
        <v>84</v>
      </c>
      <c r="B49" s="43" t="s">
        <v>85</v>
      </c>
      <c r="C49" s="44">
        <v>270</v>
      </c>
      <c r="D49" s="44">
        <v>217.7</v>
      </c>
      <c r="E49" s="44">
        <f t="shared" si="2"/>
        <v>80.62962962962963</v>
      </c>
      <c r="F49" s="9">
        <f aca="true" t="shared" si="5" ref="F49:L49">F50</f>
        <v>-220</v>
      </c>
      <c r="G49" s="9">
        <f t="shared" si="5"/>
        <v>500</v>
      </c>
      <c r="H49" s="9">
        <f t="shared" si="5"/>
        <v>715</v>
      </c>
      <c r="I49" s="9">
        <f t="shared" si="5"/>
        <v>0</v>
      </c>
      <c r="J49" s="9">
        <f t="shared" si="5"/>
        <v>0</v>
      </c>
      <c r="K49" s="9">
        <f t="shared" si="5"/>
        <v>0</v>
      </c>
      <c r="L49" s="9">
        <f t="shared" si="5"/>
        <v>0</v>
      </c>
    </row>
    <row r="50" spans="1:12" ht="18">
      <c r="A50" s="42" t="s">
        <v>86</v>
      </c>
      <c r="B50" s="43" t="s">
        <v>87</v>
      </c>
      <c r="C50" s="44">
        <v>1270</v>
      </c>
      <c r="D50" s="44">
        <v>1277.9</v>
      </c>
      <c r="E50" s="44">
        <f t="shared" si="2"/>
        <v>100.62204724409449</v>
      </c>
      <c r="F50" s="75">
        <v>-220</v>
      </c>
      <c r="G50" s="75">
        <v>500</v>
      </c>
      <c r="H50" s="75">
        <v>715</v>
      </c>
      <c r="I50" s="75"/>
      <c r="J50" s="75"/>
      <c r="K50" s="75"/>
      <c r="L50" s="75"/>
    </row>
    <row r="51" spans="1:12" ht="18">
      <c r="A51" s="42" t="s">
        <v>15</v>
      </c>
      <c r="B51" s="43" t="s">
        <v>16</v>
      </c>
      <c r="C51" s="44">
        <f>C52+C54</f>
        <v>-36700</v>
      </c>
      <c r="D51" s="44">
        <f>D52+D54</f>
        <v>-37813.4</v>
      </c>
      <c r="E51" s="44">
        <f t="shared" si="2"/>
        <v>103.03378746594005</v>
      </c>
      <c r="F51" s="75"/>
      <c r="G51" s="75"/>
      <c r="H51" s="75"/>
      <c r="I51" s="75"/>
      <c r="J51" s="75"/>
      <c r="K51" s="75"/>
      <c r="L51" s="75"/>
    </row>
    <row r="52" spans="1:12" ht="18.75" customHeight="1">
      <c r="A52" s="42" t="s">
        <v>90</v>
      </c>
      <c r="B52" s="43" t="s">
        <v>91</v>
      </c>
      <c r="C52" s="44">
        <f>C53</f>
        <v>-43320</v>
      </c>
      <c r="D52" s="44">
        <f>D53</f>
        <v>-44553.4</v>
      </c>
      <c r="E52" s="44">
        <f t="shared" si="2"/>
        <v>102.84718374884581</v>
      </c>
      <c r="F52" s="9"/>
      <c r="G52" s="9"/>
      <c r="H52" s="9"/>
      <c r="I52" s="9"/>
      <c r="J52" s="9"/>
      <c r="K52" s="9"/>
      <c r="L52" s="9"/>
    </row>
    <row r="53" spans="1:12" ht="30.75">
      <c r="A53" s="42" t="s">
        <v>89</v>
      </c>
      <c r="B53" s="43" t="s">
        <v>231</v>
      </c>
      <c r="C53" s="44">
        <v>-43320</v>
      </c>
      <c r="D53" s="44">
        <v>-44553.4</v>
      </c>
      <c r="E53" s="44">
        <f t="shared" si="2"/>
        <v>102.84718374884581</v>
      </c>
      <c r="F53" s="1" t="e">
        <f>#REF!+#REF!+F56</f>
        <v>#REF!</v>
      </c>
      <c r="G53" s="26" t="e">
        <f>#REF!+#REF!+G56</f>
        <v>#REF!</v>
      </c>
      <c r="H53" s="9" t="e">
        <f>#REF!+#REF!+H56</f>
        <v>#REF!</v>
      </c>
      <c r="I53" s="9" t="e">
        <f>#REF!+#REF!+I56</f>
        <v>#REF!</v>
      </c>
      <c r="J53" s="9" t="e">
        <f>#REF!+#REF!+J56</f>
        <v>#REF!</v>
      </c>
      <c r="K53" s="9" t="e">
        <f>#REF!+#REF!+K56</f>
        <v>#REF!</v>
      </c>
      <c r="L53" s="9" t="e">
        <f>#REF!+#REF!+L56</f>
        <v>#REF!</v>
      </c>
    </row>
    <row r="54" spans="1:12" ht="18">
      <c r="A54" s="42" t="s">
        <v>92</v>
      </c>
      <c r="B54" s="43" t="s">
        <v>93</v>
      </c>
      <c r="C54" s="44">
        <f aca="true" t="shared" si="6" ref="C54:H54">C55</f>
        <v>6620</v>
      </c>
      <c r="D54" s="44">
        <f t="shared" si="6"/>
        <v>6740</v>
      </c>
      <c r="E54" s="44">
        <f t="shared" si="2"/>
        <v>101.81268882175227</v>
      </c>
      <c r="F54" s="26">
        <f t="shared" si="6"/>
        <v>120</v>
      </c>
      <c r="G54" s="26">
        <f t="shared" si="6"/>
        <v>30</v>
      </c>
      <c r="H54" s="36">
        <f t="shared" si="6"/>
        <v>50</v>
      </c>
      <c r="I54" s="1"/>
      <c r="J54" s="1"/>
      <c r="K54" s="1"/>
      <c r="L54" s="1"/>
    </row>
    <row r="55" spans="1:12" ht="32.25" customHeight="1">
      <c r="A55" s="42" t="s">
        <v>94</v>
      </c>
      <c r="B55" s="43" t="s">
        <v>95</v>
      </c>
      <c r="C55" s="44">
        <v>6620</v>
      </c>
      <c r="D55" s="44">
        <v>6740</v>
      </c>
      <c r="E55" s="44">
        <f t="shared" si="2"/>
        <v>101.81268882175227</v>
      </c>
      <c r="F55" s="1">
        <v>120</v>
      </c>
      <c r="G55" s="1">
        <v>30</v>
      </c>
      <c r="H55" s="1">
        <v>50</v>
      </c>
      <c r="I55" s="1"/>
      <c r="J55" s="1"/>
      <c r="K55" s="1"/>
      <c r="L55" s="1"/>
    </row>
    <row r="56" spans="1:12" ht="18">
      <c r="A56" s="42" t="s">
        <v>17</v>
      </c>
      <c r="B56" s="43" t="s">
        <v>75</v>
      </c>
      <c r="C56" s="44">
        <f>C57+C60</f>
        <v>7930</v>
      </c>
      <c r="D56" s="44">
        <f>D57+D60</f>
        <v>7789.4</v>
      </c>
      <c r="E56" s="44">
        <f t="shared" si="2"/>
        <v>98.22698612862547</v>
      </c>
      <c r="F56" s="9">
        <f aca="true" t="shared" si="7" ref="F56:L57">F57</f>
        <v>0</v>
      </c>
      <c r="G56" s="9">
        <f t="shared" si="7"/>
        <v>0</v>
      </c>
      <c r="H56" s="9">
        <f t="shared" si="7"/>
        <v>131</v>
      </c>
      <c r="I56" s="9">
        <f t="shared" si="7"/>
        <v>0</v>
      </c>
      <c r="J56" s="9">
        <f t="shared" si="7"/>
        <v>0</v>
      </c>
      <c r="K56" s="9">
        <f t="shared" si="7"/>
        <v>0</v>
      </c>
      <c r="L56" s="9">
        <f t="shared" si="7"/>
        <v>0</v>
      </c>
    </row>
    <row r="57" spans="1:12" ht="30.75">
      <c r="A57" s="42" t="s">
        <v>43</v>
      </c>
      <c r="B57" s="43" t="s">
        <v>18</v>
      </c>
      <c r="C57" s="44">
        <f>C58</f>
        <v>7930</v>
      </c>
      <c r="D57" s="44">
        <f>D58</f>
        <v>7789.4</v>
      </c>
      <c r="E57" s="44">
        <f t="shared" si="2"/>
        <v>98.22698612862547</v>
      </c>
      <c r="F57" s="9">
        <f t="shared" si="7"/>
        <v>0</v>
      </c>
      <c r="G57" s="9">
        <f t="shared" si="7"/>
        <v>0</v>
      </c>
      <c r="H57" s="9">
        <f t="shared" si="7"/>
        <v>131</v>
      </c>
      <c r="I57" s="9">
        <f t="shared" si="7"/>
        <v>0</v>
      </c>
      <c r="J57" s="9">
        <f t="shared" si="7"/>
        <v>0</v>
      </c>
      <c r="K57" s="9">
        <f t="shared" si="7"/>
        <v>0</v>
      </c>
      <c r="L57" s="9">
        <f t="shared" si="7"/>
        <v>0</v>
      </c>
    </row>
    <row r="58" spans="1:12" ht="18.75" customHeight="1">
      <c r="A58" s="76" t="s">
        <v>19</v>
      </c>
      <c r="B58" s="77" t="s">
        <v>274</v>
      </c>
      <c r="C58" s="78">
        <v>7930</v>
      </c>
      <c r="D58" s="78">
        <v>7789.4</v>
      </c>
      <c r="E58" s="79">
        <f t="shared" si="2"/>
        <v>98.22698612862547</v>
      </c>
      <c r="F58" s="9"/>
      <c r="G58" s="9"/>
      <c r="H58" s="9">
        <v>131</v>
      </c>
      <c r="I58" s="9"/>
      <c r="J58" s="9"/>
      <c r="K58" s="9"/>
      <c r="L58" s="9"/>
    </row>
    <row r="59" spans="1:12" ht="18">
      <c r="A59" s="76"/>
      <c r="B59" s="77"/>
      <c r="C59" s="78"/>
      <c r="D59" s="78"/>
      <c r="E59" s="80"/>
      <c r="F59" s="9">
        <f aca="true" t="shared" si="8" ref="F59:L59">F60</f>
        <v>0</v>
      </c>
      <c r="G59" s="9" t="e">
        <f t="shared" si="8"/>
        <v>#REF!</v>
      </c>
      <c r="H59" s="9" t="e">
        <f t="shared" si="8"/>
        <v>#REF!</v>
      </c>
      <c r="I59" s="9">
        <f t="shared" si="8"/>
        <v>0</v>
      </c>
      <c r="J59" s="9">
        <f t="shared" si="8"/>
        <v>0</v>
      </c>
      <c r="K59" s="9">
        <f t="shared" si="8"/>
        <v>0</v>
      </c>
      <c r="L59" s="9">
        <f t="shared" si="8"/>
        <v>0</v>
      </c>
    </row>
    <row r="60" spans="1:12" ht="31.5" customHeight="1" hidden="1">
      <c r="A60" s="42" t="s">
        <v>275</v>
      </c>
      <c r="B60" s="59" t="s">
        <v>276</v>
      </c>
      <c r="C60" s="44">
        <f>C61+C62+C63+C64</f>
        <v>0</v>
      </c>
      <c r="D60" s="44">
        <f>D61+D62+D63+D64</f>
        <v>0</v>
      </c>
      <c r="E60" s="44" t="e">
        <f t="shared" si="2"/>
        <v>#DIV/0!</v>
      </c>
      <c r="F60" s="9"/>
      <c r="G60" s="26" t="e">
        <f>G61+#REF!+#REF!</f>
        <v>#REF!</v>
      </c>
      <c r="H60" s="26" t="e">
        <f>H61+#REF!+#REF!</f>
        <v>#REF!</v>
      </c>
      <c r="I60" s="9"/>
      <c r="J60" s="28"/>
      <c r="K60" s="9"/>
      <c r="L60" s="9"/>
    </row>
    <row r="61" spans="1:12" ht="78.75" customHeight="1" hidden="1">
      <c r="A61" s="60" t="s">
        <v>277</v>
      </c>
      <c r="B61" s="53" t="s">
        <v>278</v>
      </c>
      <c r="C61" s="61"/>
      <c r="D61" s="61"/>
      <c r="E61" s="44" t="e">
        <f t="shared" si="2"/>
        <v>#DIV/0!</v>
      </c>
      <c r="F61" s="9"/>
      <c r="G61" s="9"/>
      <c r="H61" s="9">
        <v>-1100</v>
      </c>
      <c r="I61" s="9"/>
      <c r="J61" s="28"/>
      <c r="K61" s="9"/>
      <c r="L61" s="9"/>
    </row>
    <row r="62" spans="1:12" ht="47.25" customHeight="1" hidden="1">
      <c r="A62" s="60" t="s">
        <v>279</v>
      </c>
      <c r="B62" s="53" t="s">
        <v>280</v>
      </c>
      <c r="C62" s="62"/>
      <c r="D62" s="62"/>
      <c r="E62" s="44" t="e">
        <f t="shared" si="2"/>
        <v>#DIV/0!</v>
      </c>
      <c r="F62" s="9"/>
      <c r="G62" s="9"/>
      <c r="H62" s="9"/>
      <c r="I62" s="9"/>
      <c r="J62" s="28"/>
      <c r="K62" s="9"/>
      <c r="L62" s="9"/>
    </row>
    <row r="63" spans="1:12" ht="31.5" customHeight="1" hidden="1">
      <c r="A63" s="42" t="s">
        <v>281</v>
      </c>
      <c r="B63" s="63" t="s">
        <v>282</v>
      </c>
      <c r="C63" s="44"/>
      <c r="D63" s="44"/>
      <c r="E63" s="44" t="e">
        <f t="shared" si="2"/>
        <v>#DIV/0!</v>
      </c>
      <c r="F63" s="26" t="e">
        <f>F64+F67</f>
        <v>#REF!</v>
      </c>
      <c r="G63" s="26" t="e">
        <f>G64+G67</f>
        <v>#REF!</v>
      </c>
      <c r="H63" s="26" t="e">
        <f>H64+H67</f>
        <v>#REF!</v>
      </c>
      <c r="I63" s="1">
        <f>I64</f>
        <v>0</v>
      </c>
      <c r="J63" s="1">
        <f>J64</f>
        <v>0</v>
      </c>
      <c r="K63" s="1">
        <f>K64</f>
        <v>0</v>
      </c>
      <c r="L63" s="1">
        <f>L64</f>
        <v>0</v>
      </c>
    </row>
    <row r="64" spans="1:12" ht="18.75" customHeight="1" hidden="1">
      <c r="A64" s="42" t="s">
        <v>283</v>
      </c>
      <c r="B64" s="63" t="s">
        <v>284</v>
      </c>
      <c r="C64" s="46">
        <v>0</v>
      </c>
      <c r="D64" s="46">
        <v>0</v>
      </c>
      <c r="E64" s="44" t="e">
        <f t="shared" si="2"/>
        <v>#DIV/0!</v>
      </c>
      <c r="F64" s="9"/>
      <c r="G64" s="9">
        <f aca="true" t="shared" si="9" ref="G64:L64">G66</f>
        <v>0</v>
      </c>
      <c r="H64" s="9">
        <f t="shared" si="9"/>
        <v>-1324</v>
      </c>
      <c r="I64" s="9">
        <f t="shared" si="9"/>
        <v>0</v>
      </c>
      <c r="J64" s="9">
        <f t="shared" si="9"/>
        <v>0</v>
      </c>
      <c r="K64" s="9">
        <f t="shared" si="9"/>
        <v>0</v>
      </c>
      <c r="L64" s="9">
        <f t="shared" si="9"/>
        <v>0</v>
      </c>
    </row>
    <row r="65" spans="1:12" ht="30.75">
      <c r="A65" s="42" t="s">
        <v>20</v>
      </c>
      <c r="B65" s="43" t="s">
        <v>21</v>
      </c>
      <c r="C65" s="44">
        <f>C66+C73+C76</f>
        <v>1291219</v>
      </c>
      <c r="D65" s="44">
        <f>D66+D73+D76</f>
        <v>1260623.2</v>
      </c>
      <c r="E65" s="44">
        <f t="shared" si="2"/>
        <v>97.63047167056867</v>
      </c>
      <c r="F65" s="9"/>
      <c r="G65" s="26">
        <f>G66</f>
        <v>0</v>
      </c>
      <c r="H65" s="26">
        <f>H66</f>
        <v>-1324</v>
      </c>
      <c r="I65" s="9"/>
      <c r="J65" s="9"/>
      <c r="K65" s="9"/>
      <c r="L65" s="9"/>
    </row>
    <row r="66" spans="1:12" ht="62.25">
      <c r="A66" s="42" t="s">
        <v>22</v>
      </c>
      <c r="B66" s="43" t="s">
        <v>76</v>
      </c>
      <c r="C66" s="44">
        <f>C67+C69+C68+C71</f>
        <v>1285069</v>
      </c>
      <c r="D66" s="44">
        <f>D67+D69+D68+D71</f>
        <v>1254509.8</v>
      </c>
      <c r="E66" s="44">
        <f t="shared" si="2"/>
        <v>97.62197983143318</v>
      </c>
      <c r="F66" s="9"/>
      <c r="G66" s="9"/>
      <c r="H66" s="9">
        <v>-1324</v>
      </c>
      <c r="I66" s="9"/>
      <c r="J66" s="9"/>
      <c r="K66" s="9"/>
      <c r="L66" s="9"/>
    </row>
    <row r="67" spans="1:12" ht="62.25">
      <c r="A67" s="42" t="s">
        <v>59</v>
      </c>
      <c r="B67" s="43" t="s">
        <v>63</v>
      </c>
      <c r="C67" s="44">
        <v>1278919</v>
      </c>
      <c r="D67" s="44">
        <v>1248574.1</v>
      </c>
      <c r="E67" s="44">
        <f t="shared" si="2"/>
        <v>97.62730086893697</v>
      </c>
      <c r="F67" s="26" t="e">
        <f>#REF!</f>
        <v>#REF!</v>
      </c>
      <c r="G67" s="26" t="e">
        <f>#REF!</f>
        <v>#REF!</v>
      </c>
      <c r="H67" s="26" t="e">
        <f>#REF!</f>
        <v>#REF!</v>
      </c>
      <c r="I67" s="9"/>
      <c r="J67" s="9"/>
      <c r="K67" s="9"/>
      <c r="L67" s="9"/>
    </row>
    <row r="68" spans="1:12" ht="46.5">
      <c r="A68" s="42" t="s">
        <v>101</v>
      </c>
      <c r="B68" s="43" t="s">
        <v>102</v>
      </c>
      <c r="C68" s="46">
        <v>0</v>
      </c>
      <c r="D68" s="46">
        <v>1.7</v>
      </c>
      <c r="E68" s="46">
        <v>0</v>
      </c>
      <c r="F68" s="9"/>
      <c r="G68" s="9"/>
      <c r="H68" s="9"/>
      <c r="I68" s="9"/>
      <c r="J68" s="9"/>
      <c r="K68" s="9"/>
      <c r="L68" s="9"/>
    </row>
    <row r="69" spans="1:12" ht="30.75">
      <c r="A69" s="42" t="s">
        <v>171</v>
      </c>
      <c r="B69" s="43" t="s">
        <v>172</v>
      </c>
      <c r="C69" s="44">
        <f>C70</f>
        <v>5900</v>
      </c>
      <c r="D69" s="44">
        <f>D70</f>
        <v>5694.7</v>
      </c>
      <c r="E69" s="44">
        <f t="shared" si="2"/>
        <v>96.52033898305085</v>
      </c>
      <c r="F69" s="9">
        <f aca="true" t="shared" si="10" ref="F69:L69">F70+F75</f>
        <v>0</v>
      </c>
      <c r="G69" s="9" t="e">
        <f t="shared" si="10"/>
        <v>#REF!</v>
      </c>
      <c r="H69" s="9" t="e">
        <f t="shared" si="10"/>
        <v>#REF!</v>
      </c>
      <c r="I69" s="9">
        <f t="shared" si="10"/>
        <v>0</v>
      </c>
      <c r="J69" s="9">
        <f t="shared" si="10"/>
        <v>0</v>
      </c>
      <c r="K69" s="9">
        <f t="shared" si="10"/>
        <v>0</v>
      </c>
      <c r="L69" s="9">
        <f t="shared" si="10"/>
        <v>0</v>
      </c>
    </row>
    <row r="70" spans="1:12" ht="30.75">
      <c r="A70" s="42" t="s">
        <v>156</v>
      </c>
      <c r="B70" s="43" t="s">
        <v>157</v>
      </c>
      <c r="C70" s="44">
        <v>5900</v>
      </c>
      <c r="D70" s="44">
        <v>5694.7</v>
      </c>
      <c r="E70" s="44">
        <f t="shared" si="2"/>
        <v>96.52033898305085</v>
      </c>
      <c r="F70" s="9">
        <f aca="true" t="shared" si="11" ref="F70:L71">F71</f>
        <v>0</v>
      </c>
      <c r="G70" s="9">
        <f t="shared" si="11"/>
        <v>0</v>
      </c>
      <c r="H70" s="9">
        <f t="shared" si="11"/>
        <v>0</v>
      </c>
      <c r="I70" s="9">
        <f t="shared" si="11"/>
        <v>0</v>
      </c>
      <c r="J70" s="9">
        <f t="shared" si="11"/>
        <v>0</v>
      </c>
      <c r="K70" s="9">
        <f t="shared" si="11"/>
        <v>0</v>
      </c>
      <c r="L70" s="9">
        <f t="shared" si="11"/>
        <v>0</v>
      </c>
    </row>
    <row r="71" spans="1:12" ht="30.75">
      <c r="A71" s="42" t="s">
        <v>185</v>
      </c>
      <c r="B71" s="43" t="s">
        <v>186</v>
      </c>
      <c r="C71" s="44">
        <f>C72</f>
        <v>250</v>
      </c>
      <c r="D71" s="46">
        <f>D72</f>
        <v>239.3</v>
      </c>
      <c r="E71" s="44">
        <f t="shared" si="2"/>
        <v>95.72</v>
      </c>
      <c r="F71" s="9">
        <f t="shared" si="11"/>
        <v>0</v>
      </c>
      <c r="G71" s="9">
        <f t="shared" si="11"/>
        <v>0</v>
      </c>
      <c r="H71" s="9">
        <f t="shared" si="11"/>
        <v>0</v>
      </c>
      <c r="I71" s="9">
        <f t="shared" si="11"/>
        <v>0</v>
      </c>
      <c r="J71" s="9">
        <f t="shared" si="11"/>
        <v>0</v>
      </c>
      <c r="K71" s="9">
        <f t="shared" si="11"/>
        <v>0</v>
      </c>
      <c r="L71" s="9">
        <f t="shared" si="11"/>
        <v>0</v>
      </c>
    </row>
    <row r="72" spans="1:12" ht="78">
      <c r="A72" s="42" t="s">
        <v>183</v>
      </c>
      <c r="B72" s="43" t="s">
        <v>184</v>
      </c>
      <c r="C72" s="44">
        <v>250</v>
      </c>
      <c r="D72" s="46">
        <v>239.3</v>
      </c>
      <c r="E72" s="44">
        <f t="shared" si="2"/>
        <v>95.72</v>
      </c>
      <c r="F72" s="1"/>
      <c r="G72" s="1"/>
      <c r="H72" s="1">
        <v>0</v>
      </c>
      <c r="I72" s="1"/>
      <c r="J72" s="1"/>
      <c r="K72" s="1"/>
      <c r="L72" s="1"/>
    </row>
    <row r="73" spans="1:12" ht="18">
      <c r="A73" s="42" t="s">
        <v>285</v>
      </c>
      <c r="B73" s="43" t="s">
        <v>286</v>
      </c>
      <c r="C73" s="55">
        <f>C74</f>
        <v>5000</v>
      </c>
      <c r="D73" s="55">
        <f>D74</f>
        <v>4987</v>
      </c>
      <c r="E73" s="44">
        <f t="shared" si="2"/>
        <v>99.74</v>
      </c>
      <c r="F73" s="1"/>
      <c r="G73" s="1"/>
      <c r="H73" s="1"/>
      <c r="I73" s="1"/>
      <c r="J73" s="1"/>
      <c r="K73" s="1"/>
      <c r="L73" s="1"/>
    </row>
    <row r="74" spans="1:12" ht="30.75">
      <c r="A74" s="42" t="s">
        <v>287</v>
      </c>
      <c r="B74" s="43" t="s">
        <v>288</v>
      </c>
      <c r="C74" s="55">
        <f>C75</f>
        <v>5000</v>
      </c>
      <c r="D74" s="55">
        <f>D75</f>
        <v>4987</v>
      </c>
      <c r="E74" s="44">
        <f aca="true" t="shared" si="12" ref="E74:E136">D74/C74*100</f>
        <v>99.74</v>
      </c>
      <c r="F74" s="1"/>
      <c r="G74" s="1"/>
      <c r="H74" s="1"/>
      <c r="I74" s="1"/>
      <c r="J74" s="1"/>
      <c r="K74" s="1"/>
      <c r="L74" s="1"/>
    </row>
    <row r="75" spans="1:12" ht="46.5">
      <c r="A75" s="42" t="s">
        <v>289</v>
      </c>
      <c r="B75" s="43" t="s">
        <v>290</v>
      </c>
      <c r="C75" s="46">
        <v>5000</v>
      </c>
      <c r="D75" s="46">
        <v>4987</v>
      </c>
      <c r="E75" s="44">
        <f t="shared" si="12"/>
        <v>99.74</v>
      </c>
      <c r="F75" s="1">
        <f aca="true" t="shared" si="13" ref="F75:L76">F76</f>
        <v>0</v>
      </c>
      <c r="G75" s="21" t="e">
        <f>G76+#REF!</f>
        <v>#REF!</v>
      </c>
      <c r="H75" s="21" t="e">
        <f>H76+#REF!</f>
        <v>#REF!</v>
      </c>
      <c r="I75" s="26"/>
      <c r="J75" s="1">
        <f t="shared" si="13"/>
        <v>0</v>
      </c>
      <c r="K75" s="1">
        <f t="shared" si="13"/>
        <v>0</v>
      </c>
      <c r="L75" s="1">
        <f t="shared" si="13"/>
        <v>0</v>
      </c>
    </row>
    <row r="76" spans="1:12" ht="62.25">
      <c r="A76" s="42" t="s">
        <v>53</v>
      </c>
      <c r="B76" s="43" t="s">
        <v>54</v>
      </c>
      <c r="C76" s="44">
        <f>C77</f>
        <v>1150</v>
      </c>
      <c r="D76" s="44">
        <f>D77</f>
        <v>1126.4</v>
      </c>
      <c r="E76" s="44">
        <f t="shared" si="12"/>
        <v>97.94782608695652</v>
      </c>
      <c r="F76" s="1">
        <f t="shared" si="13"/>
        <v>0</v>
      </c>
      <c r="G76" s="1">
        <f t="shared" si="13"/>
        <v>0</v>
      </c>
      <c r="H76" s="1">
        <f t="shared" si="13"/>
        <v>-390</v>
      </c>
      <c r="I76" s="1">
        <f t="shared" si="13"/>
        <v>0</v>
      </c>
      <c r="J76" s="1">
        <f t="shared" si="13"/>
        <v>0</v>
      </c>
      <c r="K76" s="1">
        <f t="shared" si="13"/>
        <v>0</v>
      </c>
      <c r="L76" s="1">
        <f t="shared" si="13"/>
        <v>0</v>
      </c>
    </row>
    <row r="77" spans="1:12" ht="62.25">
      <c r="A77" s="42" t="s">
        <v>77</v>
      </c>
      <c r="B77" s="43" t="s">
        <v>54</v>
      </c>
      <c r="C77" s="44">
        <f>C78</f>
        <v>1150</v>
      </c>
      <c r="D77" s="44">
        <f>D78</f>
        <v>1126.4</v>
      </c>
      <c r="E77" s="44">
        <f t="shared" si="12"/>
        <v>97.94782608695652</v>
      </c>
      <c r="F77" s="1"/>
      <c r="G77" s="1"/>
      <c r="H77" s="1">
        <v>-390</v>
      </c>
      <c r="I77" s="1"/>
      <c r="J77" s="1"/>
      <c r="K77" s="1"/>
      <c r="L77" s="1"/>
    </row>
    <row r="78" spans="1:12" ht="46.5">
      <c r="A78" s="42" t="s">
        <v>55</v>
      </c>
      <c r="B78" s="43" t="s">
        <v>78</v>
      </c>
      <c r="C78" s="44">
        <v>1150</v>
      </c>
      <c r="D78" s="44">
        <v>1126.4</v>
      </c>
      <c r="E78" s="44">
        <f t="shared" si="12"/>
        <v>97.94782608695652</v>
      </c>
      <c r="F78" s="1"/>
      <c r="G78" s="1"/>
      <c r="H78" s="1"/>
      <c r="I78" s="1"/>
      <c r="J78" s="1"/>
      <c r="K78" s="1"/>
      <c r="L78" s="1"/>
    </row>
    <row r="79" spans="1:12" ht="18">
      <c r="A79" s="42" t="s">
        <v>23</v>
      </c>
      <c r="B79" s="43" t="s">
        <v>24</v>
      </c>
      <c r="C79" s="44">
        <f>C80</f>
        <v>38504</v>
      </c>
      <c r="D79" s="44">
        <f>D80</f>
        <v>38489.200000000004</v>
      </c>
      <c r="E79" s="44">
        <f t="shared" si="12"/>
        <v>99.9615624350717</v>
      </c>
      <c r="F79" s="26" t="e">
        <f>F80+F89+F91+F94</f>
        <v>#REF!</v>
      </c>
      <c r="G79" s="26" t="e">
        <f>G80+G89+G91+G94</f>
        <v>#REF!</v>
      </c>
      <c r="H79" s="26" t="e">
        <f>H80+H89+H91+H94</f>
        <v>#REF!</v>
      </c>
      <c r="I79" s="1" t="e">
        <f>I89+I92+I94+#REF!+I90+#REF!+I93+#REF!+#REF!</f>
        <v>#REF!</v>
      </c>
      <c r="J79" s="26" t="e">
        <f>SUM(J89:J98)-J89</f>
        <v>#REF!</v>
      </c>
      <c r="K79" s="1" t="e">
        <f>K89+K92+K94+#REF!+K90+#REF!+K93+#REF!+#REF!</f>
        <v>#REF!</v>
      </c>
      <c r="L79" s="1" t="e">
        <f>L89+L92+L94+#REF!+L90+#REF!+L93+#REF!+#REF!</f>
        <v>#REF!</v>
      </c>
    </row>
    <row r="80" spans="1:12" ht="18">
      <c r="A80" s="42" t="s">
        <v>25</v>
      </c>
      <c r="B80" s="43" t="s">
        <v>26</v>
      </c>
      <c r="C80" s="44">
        <f>C81+C82+C83</f>
        <v>38504</v>
      </c>
      <c r="D80" s="44">
        <f>D81+D82+D83</f>
        <v>38489.200000000004</v>
      </c>
      <c r="E80" s="44">
        <f t="shared" si="12"/>
        <v>99.9615624350717</v>
      </c>
      <c r="F80" s="38" t="e">
        <f>F81+F82+F83+F84+F85+F86+#REF!+#REF!+F87+F88</f>
        <v>#REF!</v>
      </c>
      <c r="G80" s="38" t="e">
        <f>G81+G82+G83+G84+G85+G86+#REF!+#REF!+G87+G88</f>
        <v>#REF!</v>
      </c>
      <c r="H80" s="38" t="e">
        <f>H81+H82+H83+H84+H85+H86+#REF!+#REF!+H87+H88</f>
        <v>#REF!</v>
      </c>
      <c r="I80" s="1"/>
      <c r="J80" s="26"/>
      <c r="K80" s="1"/>
      <c r="L80" s="1"/>
    </row>
    <row r="81" spans="1:12" ht="18">
      <c r="A81" s="42" t="s">
        <v>123</v>
      </c>
      <c r="B81" s="43" t="s">
        <v>124</v>
      </c>
      <c r="C81" s="44">
        <v>3850</v>
      </c>
      <c r="D81" s="44">
        <v>3837</v>
      </c>
      <c r="E81" s="44">
        <f t="shared" si="12"/>
        <v>99.66233766233766</v>
      </c>
      <c r="F81" s="38" t="e">
        <f>#REF!</f>
        <v>#REF!</v>
      </c>
      <c r="G81" s="38" t="e">
        <f>#REF!</f>
        <v>#REF!</v>
      </c>
      <c r="H81" s="38" t="e">
        <f>#REF!</f>
        <v>#REF!</v>
      </c>
      <c r="I81" s="1"/>
      <c r="J81" s="26"/>
      <c r="K81" s="1"/>
      <c r="L81" s="1"/>
    </row>
    <row r="82" spans="1:12" ht="18">
      <c r="A82" s="42" t="s">
        <v>125</v>
      </c>
      <c r="B82" s="43" t="s">
        <v>126</v>
      </c>
      <c r="C82" s="44">
        <v>4</v>
      </c>
      <c r="D82" s="44">
        <v>2.4</v>
      </c>
      <c r="E82" s="44">
        <f t="shared" si="12"/>
        <v>60</v>
      </c>
      <c r="F82" s="38" t="e">
        <f>#REF!</f>
        <v>#REF!</v>
      </c>
      <c r="G82" s="38" t="e">
        <f>#REF!</f>
        <v>#REF!</v>
      </c>
      <c r="H82" s="38" t="e">
        <f>#REF!</f>
        <v>#REF!</v>
      </c>
      <c r="I82" s="1"/>
      <c r="J82" s="26"/>
      <c r="K82" s="1"/>
      <c r="L82" s="1"/>
    </row>
    <row r="83" spans="1:12" ht="18">
      <c r="A83" s="42" t="s">
        <v>127</v>
      </c>
      <c r="B83" s="43" t="s">
        <v>128</v>
      </c>
      <c r="C83" s="44">
        <f>C84</f>
        <v>34650</v>
      </c>
      <c r="D83" s="44">
        <f>D84</f>
        <v>34649.8</v>
      </c>
      <c r="E83" s="44">
        <f t="shared" si="12"/>
        <v>99.99942279942282</v>
      </c>
      <c r="F83" s="38" t="e">
        <f>#REF!</f>
        <v>#REF!</v>
      </c>
      <c r="G83" s="38" t="e">
        <f>#REF!</f>
        <v>#REF!</v>
      </c>
      <c r="H83" s="38" t="e">
        <f>#REF!</f>
        <v>#REF!</v>
      </c>
      <c r="I83" s="1"/>
      <c r="J83" s="26"/>
      <c r="K83" s="1"/>
      <c r="L83" s="1"/>
    </row>
    <row r="84" spans="1:12" ht="18">
      <c r="A84" s="42" t="s">
        <v>129</v>
      </c>
      <c r="B84" s="43" t="s">
        <v>130</v>
      </c>
      <c r="C84" s="44">
        <v>34650</v>
      </c>
      <c r="D84" s="44">
        <v>34649.8</v>
      </c>
      <c r="E84" s="44">
        <f t="shared" si="12"/>
        <v>99.99942279942282</v>
      </c>
      <c r="F84" s="38"/>
      <c r="G84" s="38"/>
      <c r="H84" s="38" t="e">
        <f>#REF!</f>
        <v>#REF!</v>
      </c>
      <c r="I84" s="1"/>
      <c r="J84" s="26"/>
      <c r="K84" s="1"/>
      <c r="L84" s="1"/>
    </row>
    <row r="85" spans="1:12" ht="21" customHeight="1">
      <c r="A85" s="42" t="s">
        <v>44</v>
      </c>
      <c r="B85" s="43" t="s">
        <v>131</v>
      </c>
      <c r="C85" s="44">
        <f>C86+C89</f>
        <v>7024</v>
      </c>
      <c r="D85" s="44">
        <f>D86+D89</f>
        <v>7011</v>
      </c>
      <c r="E85" s="44">
        <f t="shared" si="12"/>
        <v>99.81492027334852</v>
      </c>
      <c r="F85" s="26"/>
      <c r="G85" s="26"/>
      <c r="H85" s="26">
        <v>2</v>
      </c>
      <c r="I85" s="1"/>
      <c r="J85" s="26"/>
      <c r="K85" s="1"/>
      <c r="L85" s="1"/>
    </row>
    <row r="86" spans="1:12" ht="18">
      <c r="A86" s="42" t="s">
        <v>58</v>
      </c>
      <c r="B86" s="43" t="s">
        <v>132</v>
      </c>
      <c r="C86" s="44">
        <f>C87</f>
        <v>6894</v>
      </c>
      <c r="D86" s="44">
        <f>D87</f>
        <v>6881</v>
      </c>
      <c r="E86" s="44">
        <f t="shared" si="12"/>
        <v>99.8114302291848</v>
      </c>
      <c r="F86" s="38" t="e">
        <f>#REF!</f>
        <v>#REF!</v>
      </c>
      <c r="G86" s="38" t="e">
        <f>#REF!</f>
        <v>#REF!</v>
      </c>
      <c r="H86" s="38" t="e">
        <f>#REF!</f>
        <v>#REF!</v>
      </c>
      <c r="I86" s="1"/>
      <c r="J86" s="26"/>
      <c r="K86" s="1"/>
      <c r="L86" s="1"/>
    </row>
    <row r="87" spans="1:12" ht="18">
      <c r="A87" s="42" t="s">
        <v>133</v>
      </c>
      <c r="B87" s="43" t="s">
        <v>60</v>
      </c>
      <c r="C87" s="44">
        <f>C88</f>
        <v>6894</v>
      </c>
      <c r="D87" s="44">
        <f>D88</f>
        <v>6881</v>
      </c>
      <c r="E87" s="44">
        <f t="shared" si="12"/>
        <v>99.8114302291848</v>
      </c>
      <c r="F87" s="38" t="e">
        <f>#REF!</f>
        <v>#REF!</v>
      </c>
      <c r="G87" s="38" t="e">
        <f>#REF!</f>
        <v>#REF!</v>
      </c>
      <c r="H87" s="38" t="e">
        <f>#REF!</f>
        <v>#REF!</v>
      </c>
      <c r="I87" s="1"/>
      <c r="J87" s="26"/>
      <c r="K87" s="1"/>
      <c r="L87" s="1"/>
    </row>
    <row r="88" spans="1:12" ht="30.75">
      <c r="A88" s="42" t="s">
        <v>64</v>
      </c>
      <c r="B88" s="43" t="s">
        <v>61</v>
      </c>
      <c r="C88" s="44">
        <v>6894</v>
      </c>
      <c r="D88" s="44">
        <v>6881</v>
      </c>
      <c r="E88" s="44">
        <f t="shared" si="12"/>
        <v>99.8114302291848</v>
      </c>
      <c r="F88" s="38" t="e">
        <f>#REF!</f>
        <v>#REF!</v>
      </c>
      <c r="G88" s="38" t="e">
        <f>#REF!</f>
        <v>#REF!</v>
      </c>
      <c r="H88" s="38" t="e">
        <f>#REF!</f>
        <v>#REF!</v>
      </c>
      <c r="I88" s="1"/>
      <c r="J88" s="26"/>
      <c r="K88" s="1"/>
      <c r="L88" s="1"/>
    </row>
    <row r="89" spans="1:12" ht="18">
      <c r="A89" s="42" t="s">
        <v>291</v>
      </c>
      <c r="B89" s="43" t="s">
        <v>292</v>
      </c>
      <c r="C89" s="44">
        <f>C90</f>
        <v>130</v>
      </c>
      <c r="D89" s="44">
        <f>D90</f>
        <v>130</v>
      </c>
      <c r="E89" s="44">
        <f t="shared" si="12"/>
        <v>100</v>
      </c>
      <c r="F89" s="26">
        <f>F90</f>
        <v>-50</v>
      </c>
      <c r="G89" s="26">
        <f>G90</f>
        <v>0</v>
      </c>
      <c r="H89" s="26">
        <f>H90</f>
        <v>-20</v>
      </c>
      <c r="I89" s="9" t="e">
        <f>#REF!+I91</f>
        <v>#REF!</v>
      </c>
      <c r="J89" s="9" t="e">
        <f>#REF!+J91</f>
        <v>#REF!</v>
      </c>
      <c r="K89" s="9" t="e">
        <f>#REF!+K91</f>
        <v>#REF!</v>
      </c>
      <c r="L89" s="9" t="e">
        <f>#REF!+L91</f>
        <v>#REF!</v>
      </c>
    </row>
    <row r="90" spans="1:20" ht="18">
      <c r="A90" s="42" t="s">
        <v>293</v>
      </c>
      <c r="B90" s="43" t="s">
        <v>294</v>
      </c>
      <c r="C90" s="44">
        <v>130</v>
      </c>
      <c r="D90" s="46">
        <v>130</v>
      </c>
      <c r="E90" s="44">
        <f t="shared" si="12"/>
        <v>100</v>
      </c>
      <c r="F90" s="1">
        <v>-50</v>
      </c>
      <c r="G90" s="1"/>
      <c r="H90" s="1">
        <v>-20</v>
      </c>
      <c r="I90" s="1"/>
      <c r="J90" s="1"/>
      <c r="K90" s="1"/>
      <c r="L90" s="1"/>
      <c r="T90" s="4" t="s">
        <v>46</v>
      </c>
    </row>
    <row r="91" spans="1:12" ht="18">
      <c r="A91" s="42" t="s">
        <v>27</v>
      </c>
      <c r="B91" s="43" t="s">
        <v>28</v>
      </c>
      <c r="C91" s="44">
        <f>C92+C98</f>
        <v>4521</v>
      </c>
      <c r="D91" s="44">
        <f>D92+D98</f>
        <v>4431.5</v>
      </c>
      <c r="E91" s="44">
        <f t="shared" si="12"/>
        <v>98.02034948020349</v>
      </c>
      <c r="F91" s="9"/>
      <c r="G91" s="26">
        <f>SUM(G92:G93)</f>
        <v>-50</v>
      </c>
      <c r="H91" s="26">
        <f>SUM(H92:H93)</f>
        <v>-44</v>
      </c>
      <c r="I91" s="9"/>
      <c r="J91" s="9"/>
      <c r="K91" s="9"/>
      <c r="L91" s="9"/>
    </row>
    <row r="92" spans="1:12" ht="62.25">
      <c r="A92" s="42" t="s">
        <v>29</v>
      </c>
      <c r="B92" s="43" t="s">
        <v>96</v>
      </c>
      <c r="C92" s="46">
        <f>C93</f>
        <v>1460</v>
      </c>
      <c r="D92" s="46">
        <f>D93</f>
        <v>1459.2</v>
      </c>
      <c r="E92" s="44">
        <f t="shared" si="12"/>
        <v>99.94520547945206</v>
      </c>
      <c r="F92" s="9"/>
      <c r="G92" s="9"/>
      <c r="H92" s="9">
        <v>1</v>
      </c>
      <c r="I92" s="9"/>
      <c r="J92" s="9"/>
      <c r="K92" s="9"/>
      <c r="L92" s="9"/>
    </row>
    <row r="93" spans="1:12" ht="63.75" customHeight="1">
      <c r="A93" s="42" t="s">
        <v>57</v>
      </c>
      <c r="B93" s="43" t="s">
        <v>232</v>
      </c>
      <c r="C93" s="46">
        <f>C95+C94</f>
        <v>1460</v>
      </c>
      <c r="D93" s="46">
        <f>D95+D94</f>
        <v>1459.2</v>
      </c>
      <c r="E93" s="44">
        <f t="shared" si="12"/>
        <v>99.94520547945206</v>
      </c>
      <c r="F93" s="9"/>
      <c r="G93" s="9">
        <v>-50</v>
      </c>
      <c r="H93" s="9">
        <v>-45</v>
      </c>
      <c r="I93" s="9"/>
      <c r="J93" s="9"/>
      <c r="K93" s="9"/>
      <c r="L93" s="9"/>
    </row>
    <row r="94" spans="1:12" ht="63" customHeight="1" hidden="1">
      <c r="A94" s="42" t="s">
        <v>233</v>
      </c>
      <c r="B94" s="43" t="s">
        <v>234</v>
      </c>
      <c r="C94" s="46">
        <v>0</v>
      </c>
      <c r="D94" s="46">
        <v>0</v>
      </c>
      <c r="E94" s="44" t="e">
        <f t="shared" si="12"/>
        <v>#DIV/0!</v>
      </c>
      <c r="F94" s="27">
        <f>F98+F99+F100+F101</f>
        <v>850</v>
      </c>
      <c r="G94" s="27">
        <f>G98+G99+G100+G101</f>
        <v>12250</v>
      </c>
      <c r="H94" s="27">
        <f>H98+H99+H100+H101</f>
        <v>127</v>
      </c>
      <c r="I94" s="9"/>
      <c r="J94" s="9"/>
      <c r="K94" s="9"/>
      <c r="L94" s="9"/>
    </row>
    <row r="95" spans="1:12" ht="67.5" customHeight="1">
      <c r="A95" s="42" t="s">
        <v>56</v>
      </c>
      <c r="B95" s="43" t="s">
        <v>235</v>
      </c>
      <c r="C95" s="46">
        <v>1460</v>
      </c>
      <c r="D95" s="46">
        <v>1459.2</v>
      </c>
      <c r="E95" s="44">
        <f t="shared" si="12"/>
        <v>99.94520547945206</v>
      </c>
      <c r="F95" s="27"/>
      <c r="G95" s="27"/>
      <c r="H95" s="27"/>
      <c r="I95" s="9"/>
      <c r="J95" s="9"/>
      <c r="K95" s="9"/>
      <c r="L95" s="9"/>
    </row>
    <row r="96" spans="1:12" ht="18.75" customHeight="1" hidden="1">
      <c r="A96" s="42" t="s">
        <v>236</v>
      </c>
      <c r="B96" s="43" t="s">
        <v>214</v>
      </c>
      <c r="C96" s="46">
        <f>C97</f>
        <v>0</v>
      </c>
      <c r="D96" s="46">
        <f>D97</f>
        <v>0</v>
      </c>
      <c r="E96" s="44" t="e">
        <f t="shared" si="12"/>
        <v>#DIV/0!</v>
      </c>
      <c r="F96" s="27"/>
      <c r="G96" s="27"/>
      <c r="H96" s="27"/>
      <c r="I96" s="9"/>
      <c r="J96" s="9"/>
      <c r="K96" s="9"/>
      <c r="L96" s="9"/>
    </row>
    <row r="97" spans="1:12" ht="48.75" customHeight="1" hidden="1">
      <c r="A97" s="42" t="s">
        <v>212</v>
      </c>
      <c r="B97" s="43" t="s">
        <v>213</v>
      </c>
      <c r="C97" s="46">
        <f>F97</f>
        <v>0</v>
      </c>
      <c r="D97" s="46">
        <v>0</v>
      </c>
      <c r="E97" s="44" t="e">
        <f t="shared" si="12"/>
        <v>#DIV/0!</v>
      </c>
      <c r="F97" s="27"/>
      <c r="G97" s="27"/>
      <c r="H97" s="27"/>
      <c r="I97" s="9"/>
      <c r="J97" s="9"/>
      <c r="K97" s="9"/>
      <c r="L97" s="9"/>
    </row>
    <row r="98" spans="1:12" ht="30.75">
      <c r="A98" s="56" t="s">
        <v>80</v>
      </c>
      <c r="B98" s="43" t="s">
        <v>149</v>
      </c>
      <c r="C98" s="55">
        <f>C99+C101</f>
        <v>3061</v>
      </c>
      <c r="D98" s="55">
        <f>D99+D101</f>
        <v>2972.3</v>
      </c>
      <c r="E98" s="44">
        <f t="shared" si="12"/>
        <v>97.10225416530545</v>
      </c>
      <c r="F98" s="9">
        <v>300</v>
      </c>
      <c r="G98" s="9"/>
      <c r="H98" s="9">
        <v>280</v>
      </c>
      <c r="I98" s="9"/>
      <c r="J98" s="9"/>
      <c r="K98" s="9"/>
      <c r="L98" s="9"/>
    </row>
    <row r="99" spans="1:12" ht="30.75">
      <c r="A99" s="56" t="s">
        <v>79</v>
      </c>
      <c r="B99" s="43" t="s">
        <v>150</v>
      </c>
      <c r="C99" s="55">
        <f>C100</f>
        <v>3000</v>
      </c>
      <c r="D99" s="55">
        <f>D100</f>
        <v>2911.8</v>
      </c>
      <c r="E99" s="44">
        <f t="shared" si="12"/>
        <v>97.06</v>
      </c>
      <c r="F99" s="9">
        <v>500</v>
      </c>
      <c r="G99" s="9">
        <v>300</v>
      </c>
      <c r="H99" s="9">
        <v>-85</v>
      </c>
      <c r="I99" s="9"/>
      <c r="J99" s="9"/>
      <c r="K99" s="9"/>
      <c r="L99" s="9"/>
    </row>
    <row r="100" spans="1:12" ht="30.75">
      <c r="A100" s="56" t="s">
        <v>39</v>
      </c>
      <c r="B100" s="43" t="s">
        <v>151</v>
      </c>
      <c r="C100" s="44">
        <v>3000</v>
      </c>
      <c r="D100" s="46">
        <v>2911.8</v>
      </c>
      <c r="E100" s="44">
        <f t="shared" si="12"/>
        <v>97.06</v>
      </c>
      <c r="F100" s="9">
        <v>50</v>
      </c>
      <c r="G100" s="9">
        <v>50</v>
      </c>
      <c r="H100" s="9">
        <v>-68</v>
      </c>
      <c r="I100" s="9"/>
      <c r="J100" s="9"/>
      <c r="K100" s="9"/>
      <c r="L100" s="9"/>
    </row>
    <row r="101" spans="1:12" ht="46.5">
      <c r="A101" s="56" t="s">
        <v>295</v>
      </c>
      <c r="B101" s="43" t="s">
        <v>296</v>
      </c>
      <c r="C101" s="54">
        <f>C102</f>
        <v>61</v>
      </c>
      <c r="D101" s="54">
        <f>D102</f>
        <v>60.5</v>
      </c>
      <c r="E101" s="44">
        <f t="shared" si="12"/>
        <v>99.18032786885246</v>
      </c>
      <c r="F101" s="9"/>
      <c r="G101" s="9">
        <v>11900</v>
      </c>
      <c r="H101" s="9"/>
      <c r="I101" s="9"/>
      <c r="J101" s="9"/>
      <c r="K101" s="9"/>
      <c r="L101" s="9"/>
    </row>
    <row r="102" spans="1:12" ht="62.25">
      <c r="A102" s="56" t="s">
        <v>297</v>
      </c>
      <c r="B102" s="43" t="s">
        <v>210</v>
      </c>
      <c r="C102" s="54">
        <v>61</v>
      </c>
      <c r="D102" s="54">
        <v>60.5</v>
      </c>
      <c r="E102" s="44">
        <f t="shared" si="12"/>
        <v>99.18032786885246</v>
      </c>
      <c r="F102" s="9">
        <f aca="true" t="shared" si="14" ref="F102:L102">F104</f>
        <v>300</v>
      </c>
      <c r="G102" s="9">
        <f t="shared" si="14"/>
        <v>230</v>
      </c>
      <c r="H102" s="9">
        <f t="shared" si="14"/>
        <v>0</v>
      </c>
      <c r="I102" s="9">
        <f t="shared" si="14"/>
        <v>0</v>
      </c>
      <c r="J102" s="9">
        <f t="shared" si="14"/>
        <v>0</v>
      </c>
      <c r="K102" s="9">
        <f t="shared" si="14"/>
        <v>0</v>
      </c>
      <c r="L102" s="9">
        <f t="shared" si="14"/>
        <v>0</v>
      </c>
    </row>
    <row r="103" spans="1:12" ht="18">
      <c r="A103" s="56" t="s">
        <v>298</v>
      </c>
      <c r="B103" s="43" t="s">
        <v>299</v>
      </c>
      <c r="C103" s="54">
        <f>C104</f>
        <v>0</v>
      </c>
      <c r="D103" s="54">
        <f>D104</f>
        <v>0</v>
      </c>
      <c r="E103" s="54">
        <v>0</v>
      </c>
      <c r="F103" s="9"/>
      <c r="G103" s="9"/>
      <c r="H103" s="9"/>
      <c r="I103" s="9"/>
      <c r="J103" s="9"/>
      <c r="K103" s="9"/>
      <c r="L103" s="9"/>
    </row>
    <row r="104" spans="1:12" ht="30.75">
      <c r="A104" s="56" t="s">
        <v>300</v>
      </c>
      <c r="B104" s="43" t="s">
        <v>301</v>
      </c>
      <c r="C104" s="54">
        <v>0</v>
      </c>
      <c r="D104" s="54">
        <v>0</v>
      </c>
      <c r="E104" s="54">
        <v>0</v>
      </c>
      <c r="F104" s="9">
        <f aca="true" t="shared" si="15" ref="F104:L104">F105</f>
        <v>300</v>
      </c>
      <c r="G104" s="9">
        <f t="shared" si="15"/>
        <v>230</v>
      </c>
      <c r="H104" s="9">
        <f t="shared" si="15"/>
        <v>0</v>
      </c>
      <c r="I104" s="9">
        <f t="shared" si="15"/>
        <v>0</v>
      </c>
      <c r="J104" s="9">
        <f t="shared" si="15"/>
        <v>0</v>
      </c>
      <c r="K104" s="9">
        <f t="shared" si="15"/>
        <v>0</v>
      </c>
      <c r="L104" s="9">
        <f t="shared" si="15"/>
        <v>0</v>
      </c>
    </row>
    <row r="105" spans="1:12" ht="18">
      <c r="A105" s="42" t="s">
        <v>30</v>
      </c>
      <c r="B105" s="43" t="s">
        <v>31</v>
      </c>
      <c r="C105" s="44">
        <f>C106+C118+C121+C124+C131</f>
        <v>1552</v>
      </c>
      <c r="D105" s="44">
        <f>D106+D118+D121+D124+D131</f>
        <v>1673.9</v>
      </c>
      <c r="E105" s="44">
        <f t="shared" si="12"/>
        <v>107.85438144329898</v>
      </c>
      <c r="F105" s="9">
        <v>300</v>
      </c>
      <c r="G105" s="9">
        <v>230</v>
      </c>
      <c r="H105" s="9"/>
      <c r="I105" s="9"/>
      <c r="J105" s="9"/>
      <c r="K105" s="9"/>
      <c r="L105" s="9"/>
    </row>
    <row r="106" spans="1:12" ht="30.75">
      <c r="A106" s="42" t="s">
        <v>200</v>
      </c>
      <c r="B106" s="43" t="s">
        <v>201</v>
      </c>
      <c r="C106" s="44">
        <f>SUM(C107:C117)</f>
        <v>572.5</v>
      </c>
      <c r="D106" s="44">
        <f>SUM(D107:D117)</f>
        <v>562.6999999999999</v>
      </c>
      <c r="E106" s="44">
        <f t="shared" si="12"/>
        <v>98.28820960698688</v>
      </c>
      <c r="F106" s="11" t="e">
        <f aca="true" t="shared" si="16" ref="F106:L106">F107+F136</f>
        <v>#REF!</v>
      </c>
      <c r="G106" s="23" t="e">
        <f t="shared" si="16"/>
        <v>#REF!</v>
      </c>
      <c r="H106" s="23" t="e">
        <f t="shared" si="16"/>
        <v>#REF!</v>
      </c>
      <c r="I106" s="23" t="e">
        <f t="shared" si="16"/>
        <v>#REF!</v>
      </c>
      <c r="J106" s="23" t="e">
        <f t="shared" si="16"/>
        <v>#REF!</v>
      </c>
      <c r="K106" s="23" t="e">
        <f t="shared" si="16"/>
        <v>#REF!</v>
      </c>
      <c r="L106" s="23" t="e">
        <f t="shared" si="16"/>
        <v>#REF!</v>
      </c>
    </row>
    <row r="107" spans="1:12" ht="62.25">
      <c r="A107" s="42" t="s">
        <v>198</v>
      </c>
      <c r="B107" s="43" t="s">
        <v>202</v>
      </c>
      <c r="C107" s="44">
        <v>24</v>
      </c>
      <c r="D107" s="44">
        <v>25.9</v>
      </c>
      <c r="E107" s="44">
        <f t="shared" si="12"/>
        <v>107.91666666666666</v>
      </c>
      <c r="F107" s="26" t="e">
        <f>F108+F111+F122+#REF!</f>
        <v>#REF!</v>
      </c>
      <c r="G107" s="23" t="e">
        <f>G108+G111+G122+#REF!</f>
        <v>#REF!</v>
      </c>
      <c r="H107" s="23" t="e">
        <f>H108+H111+H122+#REF!</f>
        <v>#REF!</v>
      </c>
      <c r="I107" s="23" t="e">
        <f>I108+I111+I122+#REF!</f>
        <v>#REF!</v>
      </c>
      <c r="J107" s="23" t="e">
        <f>J108+J111+J122+#REF!</f>
        <v>#REF!</v>
      </c>
      <c r="K107" s="23" t="e">
        <f>K108+K111+K122+#REF!</f>
        <v>#REF!</v>
      </c>
      <c r="L107" s="23" t="e">
        <f>L108+L111+L122+#REF!</f>
        <v>#REF!</v>
      </c>
    </row>
    <row r="108" spans="1:12" ht="78">
      <c r="A108" s="42" t="s">
        <v>237</v>
      </c>
      <c r="B108" s="43" t="s">
        <v>206</v>
      </c>
      <c r="C108" s="44">
        <v>24</v>
      </c>
      <c r="D108" s="44">
        <v>23.8</v>
      </c>
      <c r="E108" s="44">
        <f t="shared" si="12"/>
        <v>99.16666666666667</v>
      </c>
      <c r="F108" s="26"/>
      <c r="G108" s="26">
        <f>G109+G110</f>
        <v>0</v>
      </c>
      <c r="H108" s="26">
        <f>H109+H110</f>
        <v>0</v>
      </c>
      <c r="I108" s="26">
        <f>I109</f>
        <v>0</v>
      </c>
      <c r="J108" s="26">
        <f>J109</f>
        <v>0</v>
      </c>
      <c r="K108" s="26">
        <f>K109</f>
        <v>0</v>
      </c>
      <c r="L108" s="26">
        <f>L109</f>
        <v>0</v>
      </c>
    </row>
    <row r="109" spans="1:12" ht="62.25">
      <c r="A109" s="42" t="s">
        <v>302</v>
      </c>
      <c r="B109" s="43" t="s">
        <v>207</v>
      </c>
      <c r="C109" s="44">
        <v>20</v>
      </c>
      <c r="D109" s="46">
        <v>20.5</v>
      </c>
      <c r="E109" s="44">
        <f t="shared" si="12"/>
        <v>102.49999999999999</v>
      </c>
      <c r="F109" s="9"/>
      <c r="G109" s="9"/>
      <c r="H109" s="9"/>
      <c r="I109" s="9"/>
      <c r="J109" s="9"/>
      <c r="K109" s="9"/>
      <c r="L109" s="9"/>
    </row>
    <row r="110" spans="1:12" ht="62.25">
      <c r="A110" s="42" t="s">
        <v>303</v>
      </c>
      <c r="B110" s="43" t="s">
        <v>208</v>
      </c>
      <c r="C110" s="44">
        <v>4</v>
      </c>
      <c r="D110" s="46">
        <v>6</v>
      </c>
      <c r="E110" s="44">
        <f t="shared" si="12"/>
        <v>150</v>
      </c>
      <c r="F110" s="9" t="s">
        <v>46</v>
      </c>
      <c r="G110" s="9"/>
      <c r="H110" s="9"/>
      <c r="I110" s="9"/>
      <c r="J110" s="9"/>
      <c r="K110" s="9"/>
      <c r="L110" s="9"/>
    </row>
    <row r="111" spans="1:12" ht="62.25">
      <c r="A111" s="42" t="s">
        <v>304</v>
      </c>
      <c r="B111" s="43" t="s">
        <v>305</v>
      </c>
      <c r="C111" s="44">
        <v>34</v>
      </c>
      <c r="D111" s="46">
        <v>33.5</v>
      </c>
      <c r="E111" s="44">
        <f t="shared" si="12"/>
        <v>98.52941176470588</v>
      </c>
      <c r="F111" s="26">
        <f>SUM(F113:F121)</f>
        <v>95913.40000000001</v>
      </c>
      <c r="G111" s="26">
        <f>SUM(G113:G121)</f>
        <v>10805.7</v>
      </c>
      <c r="H111" s="26">
        <f>SUM(H113:H121)</f>
        <v>-86421.3</v>
      </c>
      <c r="I111" s="21">
        <f>SUM(I114:I121)</f>
        <v>0</v>
      </c>
      <c r="J111" s="11">
        <f>SUM(J118:J121)</f>
        <v>0</v>
      </c>
      <c r="K111" s="11">
        <f>SUM(K118:K121)</f>
        <v>0</v>
      </c>
      <c r="L111" s="11">
        <f>SUM(L118:L121)</f>
        <v>0</v>
      </c>
    </row>
    <row r="112" spans="1:12" ht="62.25">
      <c r="A112" s="42" t="s">
        <v>306</v>
      </c>
      <c r="B112" s="43" t="s">
        <v>307</v>
      </c>
      <c r="C112" s="44">
        <v>8</v>
      </c>
      <c r="D112" s="46">
        <v>8</v>
      </c>
      <c r="E112" s="44">
        <f t="shared" si="12"/>
        <v>100</v>
      </c>
      <c r="F112" s="26"/>
      <c r="G112" s="26"/>
      <c r="H112" s="26"/>
      <c r="I112" s="21"/>
      <c r="J112" s="11"/>
      <c r="K112" s="11"/>
      <c r="L112" s="11"/>
    </row>
    <row r="113" spans="1:12" ht="62.25">
      <c r="A113" s="42" t="s">
        <v>203</v>
      </c>
      <c r="B113" s="43" t="s">
        <v>204</v>
      </c>
      <c r="C113" s="44">
        <v>151</v>
      </c>
      <c r="D113" s="44">
        <v>145.3</v>
      </c>
      <c r="E113" s="44">
        <f t="shared" si="12"/>
        <v>96.22516556291392</v>
      </c>
      <c r="F113" s="21">
        <v>-6.1</v>
      </c>
      <c r="G113" s="21"/>
      <c r="H113" s="21">
        <v>-2301.2</v>
      </c>
      <c r="I113" s="21"/>
      <c r="J113" s="11"/>
      <c r="K113" s="11"/>
      <c r="L113" s="11"/>
    </row>
    <row r="114" spans="1:12" ht="78">
      <c r="A114" s="42" t="s">
        <v>199</v>
      </c>
      <c r="B114" s="43" t="s">
        <v>209</v>
      </c>
      <c r="C114" s="44">
        <v>28</v>
      </c>
      <c r="D114" s="44">
        <v>27.4</v>
      </c>
      <c r="E114" s="44">
        <f t="shared" si="12"/>
        <v>97.85714285714285</v>
      </c>
      <c r="F114" s="11">
        <v>-0.2</v>
      </c>
      <c r="G114" s="11"/>
      <c r="H114" s="11">
        <v>-71.2</v>
      </c>
      <c r="I114" s="11"/>
      <c r="J114" s="11"/>
      <c r="K114" s="11"/>
      <c r="L114" s="11"/>
    </row>
    <row r="115" spans="1:12" ht="62.25">
      <c r="A115" s="42" t="s">
        <v>257</v>
      </c>
      <c r="B115" s="43" t="s">
        <v>258</v>
      </c>
      <c r="C115" s="44">
        <v>3.5</v>
      </c>
      <c r="D115" s="46">
        <v>3.5</v>
      </c>
      <c r="E115" s="44">
        <f t="shared" si="12"/>
        <v>100</v>
      </c>
      <c r="F115" s="11"/>
      <c r="G115" s="11"/>
      <c r="H115" s="11"/>
      <c r="I115" s="11"/>
      <c r="J115" s="11"/>
      <c r="K115" s="11"/>
      <c r="L115" s="11"/>
    </row>
    <row r="116" spans="1:12" ht="62.25">
      <c r="A116" s="42" t="s">
        <v>308</v>
      </c>
      <c r="B116" s="43" t="s">
        <v>238</v>
      </c>
      <c r="C116" s="44">
        <v>106</v>
      </c>
      <c r="D116" s="46">
        <v>104.4</v>
      </c>
      <c r="E116" s="44">
        <f t="shared" si="12"/>
        <v>98.49056603773585</v>
      </c>
      <c r="F116" s="9"/>
      <c r="G116" s="9">
        <v>11408.1</v>
      </c>
      <c r="H116" s="9"/>
      <c r="I116" s="9"/>
      <c r="J116" s="9"/>
      <c r="K116" s="9"/>
      <c r="L116" s="9"/>
    </row>
    <row r="117" spans="1:12" ht="62.25">
      <c r="A117" s="42" t="s">
        <v>239</v>
      </c>
      <c r="B117" s="43" t="s">
        <v>240</v>
      </c>
      <c r="C117" s="44">
        <v>170</v>
      </c>
      <c r="D117" s="44">
        <v>164.4</v>
      </c>
      <c r="E117" s="44">
        <f t="shared" si="12"/>
        <v>96.70588235294117</v>
      </c>
      <c r="F117" s="11">
        <v>3942</v>
      </c>
      <c r="G117" s="11"/>
      <c r="H117" s="11"/>
      <c r="I117" s="11"/>
      <c r="J117" s="11"/>
      <c r="K117" s="11"/>
      <c r="L117" s="11"/>
    </row>
    <row r="118" spans="1:12" ht="30.75">
      <c r="A118" s="42" t="s">
        <v>173</v>
      </c>
      <c r="B118" s="43" t="s">
        <v>309</v>
      </c>
      <c r="C118" s="44">
        <f>C120+C119</f>
        <v>25</v>
      </c>
      <c r="D118" s="44">
        <f>D120+D119</f>
        <v>26.6</v>
      </c>
      <c r="E118" s="44">
        <f t="shared" si="12"/>
        <v>106.4</v>
      </c>
      <c r="F118" s="9">
        <v>4477.8</v>
      </c>
      <c r="G118" s="9"/>
      <c r="H118" s="9"/>
      <c r="I118" s="9"/>
      <c r="J118" s="9"/>
      <c r="K118" s="9"/>
      <c r="L118" s="9"/>
    </row>
    <row r="119" spans="1:12" ht="62.25">
      <c r="A119" s="42" t="s">
        <v>310</v>
      </c>
      <c r="B119" s="64" t="s">
        <v>311</v>
      </c>
      <c r="C119" s="46">
        <v>0</v>
      </c>
      <c r="D119" s="46">
        <v>0</v>
      </c>
      <c r="E119" s="46">
        <v>0</v>
      </c>
      <c r="F119" s="9">
        <v>3296</v>
      </c>
      <c r="G119" s="9"/>
      <c r="H119" s="9"/>
      <c r="I119" s="9"/>
      <c r="J119" s="9"/>
      <c r="K119" s="9"/>
      <c r="L119" s="9"/>
    </row>
    <row r="120" spans="1:12" ht="30.75">
      <c r="A120" s="42" t="s">
        <v>163</v>
      </c>
      <c r="B120" s="57" t="s">
        <v>164</v>
      </c>
      <c r="C120" s="44">
        <f>25+N120</f>
        <v>25</v>
      </c>
      <c r="D120" s="44">
        <v>26.6</v>
      </c>
      <c r="E120" s="44">
        <f t="shared" si="12"/>
        <v>106.4</v>
      </c>
      <c r="F120" s="9"/>
      <c r="G120" s="9">
        <v>-602.4</v>
      </c>
      <c r="H120" s="9">
        <v>-257.1</v>
      </c>
      <c r="I120" s="9"/>
      <c r="J120" s="9"/>
      <c r="K120" s="9"/>
      <c r="L120" s="9"/>
    </row>
    <row r="121" spans="1:12" ht="78">
      <c r="A121" s="42" t="s">
        <v>174</v>
      </c>
      <c r="B121" s="43" t="s">
        <v>175</v>
      </c>
      <c r="C121" s="46">
        <f>SUM(C122:C123)</f>
        <v>186</v>
      </c>
      <c r="D121" s="46">
        <f>SUM(D122:D123)</f>
        <v>187.5</v>
      </c>
      <c r="E121" s="44">
        <f t="shared" si="12"/>
        <v>100.80645161290323</v>
      </c>
      <c r="F121" s="9">
        <f>-3296+85767.8+733.1+999</f>
        <v>84203.90000000001</v>
      </c>
      <c r="G121" s="9"/>
      <c r="H121" s="9">
        <v>-83791.8</v>
      </c>
      <c r="I121" s="9"/>
      <c r="J121" s="9"/>
      <c r="K121" s="9"/>
      <c r="L121" s="9"/>
    </row>
    <row r="122" spans="1:12" ht="46.5">
      <c r="A122" s="42" t="s">
        <v>176</v>
      </c>
      <c r="B122" s="43" t="s">
        <v>205</v>
      </c>
      <c r="C122" s="46">
        <v>0.5</v>
      </c>
      <c r="D122" s="46">
        <v>4.5</v>
      </c>
      <c r="E122" s="44">
        <f t="shared" si="12"/>
        <v>900</v>
      </c>
      <c r="F122" s="26">
        <f aca="true" t="shared" si="17" ref="F122:K122">SUM(F123:F131)</f>
        <v>686.1</v>
      </c>
      <c r="G122" s="26">
        <f t="shared" si="17"/>
        <v>-7924.8</v>
      </c>
      <c r="H122" s="26">
        <f t="shared" si="17"/>
        <v>-22420.1</v>
      </c>
      <c r="I122" s="26">
        <f t="shared" si="17"/>
        <v>0</v>
      </c>
      <c r="J122" s="26">
        <f t="shared" si="17"/>
        <v>0</v>
      </c>
      <c r="K122" s="26">
        <f t="shared" si="17"/>
        <v>0</v>
      </c>
      <c r="L122" s="21">
        <f>SUM(L123:L130)</f>
        <v>0</v>
      </c>
    </row>
    <row r="123" spans="1:12" ht="46.5">
      <c r="A123" s="42" t="s">
        <v>166</v>
      </c>
      <c r="B123" s="57" t="s">
        <v>165</v>
      </c>
      <c r="C123" s="46">
        <v>185.5</v>
      </c>
      <c r="D123" s="46">
        <v>183</v>
      </c>
      <c r="E123" s="44">
        <f t="shared" si="12"/>
        <v>98.6522911051213</v>
      </c>
      <c r="F123" s="12">
        <f>-826.5+316.6</f>
        <v>-509.9</v>
      </c>
      <c r="G123" s="12">
        <v>-6957.2</v>
      </c>
      <c r="H123" s="12">
        <v>-13320.9</v>
      </c>
      <c r="I123" s="12"/>
      <c r="J123" s="12"/>
      <c r="K123" s="12"/>
      <c r="L123" s="12"/>
    </row>
    <row r="124" spans="1:12" ht="18">
      <c r="A124" s="42" t="s">
        <v>177</v>
      </c>
      <c r="B124" s="43" t="s">
        <v>178</v>
      </c>
      <c r="C124" s="46">
        <f>SUM(C126:C130)</f>
        <v>706.5</v>
      </c>
      <c r="D124" s="46">
        <f>SUM(D126:D130)</f>
        <v>685.7</v>
      </c>
      <c r="E124" s="44">
        <f t="shared" si="12"/>
        <v>97.05590941259732</v>
      </c>
      <c r="F124" s="12"/>
      <c r="G124" s="12">
        <v>-1857.3</v>
      </c>
      <c r="H124" s="12">
        <v>-8702.2</v>
      </c>
      <c r="I124" s="12"/>
      <c r="J124" s="12"/>
      <c r="K124" s="12"/>
      <c r="L124" s="12"/>
    </row>
    <row r="125" spans="1:12" ht="62.25">
      <c r="A125" s="42" t="s">
        <v>241</v>
      </c>
      <c r="B125" s="43" t="s">
        <v>242</v>
      </c>
      <c r="C125" s="46">
        <f>C126+C127</f>
        <v>5.5</v>
      </c>
      <c r="D125" s="46">
        <f>D126+D127</f>
        <v>5.3</v>
      </c>
      <c r="E125" s="44">
        <f t="shared" si="12"/>
        <v>96.36363636363636</v>
      </c>
      <c r="F125" s="12"/>
      <c r="G125" s="12"/>
      <c r="H125" s="12"/>
      <c r="I125" s="12"/>
      <c r="J125" s="12"/>
      <c r="K125" s="12"/>
      <c r="L125" s="12"/>
    </row>
    <row r="126" spans="1:12" ht="30.75">
      <c r="A126" s="42" t="s">
        <v>312</v>
      </c>
      <c r="B126" s="43" t="s">
        <v>313</v>
      </c>
      <c r="C126" s="46">
        <v>0</v>
      </c>
      <c r="D126" s="46">
        <v>0</v>
      </c>
      <c r="E126" s="46">
        <v>0</v>
      </c>
      <c r="F126" s="12"/>
      <c r="G126" s="12"/>
      <c r="H126" s="12"/>
      <c r="I126" s="12"/>
      <c r="J126" s="12"/>
      <c r="K126" s="12"/>
      <c r="L126" s="12"/>
    </row>
    <row r="127" spans="1:12" ht="46.5">
      <c r="A127" s="42" t="s">
        <v>243</v>
      </c>
      <c r="B127" s="43" t="s">
        <v>244</v>
      </c>
      <c r="C127" s="44">
        <v>5.5</v>
      </c>
      <c r="D127" s="46">
        <v>5.3</v>
      </c>
      <c r="E127" s="44">
        <f t="shared" si="12"/>
        <v>96.36363636363636</v>
      </c>
      <c r="F127" s="12"/>
      <c r="G127" s="12"/>
      <c r="H127" s="12"/>
      <c r="I127" s="12"/>
      <c r="J127" s="12"/>
      <c r="K127" s="12"/>
      <c r="L127" s="12"/>
    </row>
    <row r="128" spans="1:71" ht="46.5">
      <c r="A128" s="42" t="s">
        <v>179</v>
      </c>
      <c r="B128" s="43" t="s">
        <v>162</v>
      </c>
      <c r="C128" s="44">
        <v>590</v>
      </c>
      <c r="D128" s="46">
        <v>575.1</v>
      </c>
      <c r="E128" s="44">
        <f t="shared" si="12"/>
        <v>97.47457627118644</v>
      </c>
      <c r="F128" s="15"/>
      <c r="G128" s="12"/>
      <c r="H128" s="12">
        <v>-654.6</v>
      </c>
      <c r="I128" s="12"/>
      <c r="J128" s="12"/>
      <c r="K128" s="12"/>
      <c r="L128" s="12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spans="1:12" ht="46.5">
      <c r="A129" s="42" t="s">
        <v>314</v>
      </c>
      <c r="B129" s="43" t="s">
        <v>188</v>
      </c>
      <c r="C129" s="46">
        <v>111</v>
      </c>
      <c r="D129" s="46">
        <v>105.1</v>
      </c>
      <c r="E129" s="44">
        <f t="shared" si="12"/>
        <v>94.68468468468468</v>
      </c>
      <c r="F129" s="12">
        <v>620</v>
      </c>
      <c r="G129" s="12"/>
      <c r="H129" s="12">
        <f>351.2-93.6</f>
        <v>257.6</v>
      </c>
      <c r="I129" s="12"/>
      <c r="J129" s="12"/>
      <c r="K129" s="12"/>
      <c r="L129" s="12"/>
    </row>
    <row r="130" spans="1:12" ht="46.5">
      <c r="A130" s="42" t="s">
        <v>187</v>
      </c>
      <c r="B130" s="43" t="s">
        <v>189</v>
      </c>
      <c r="C130" s="46">
        <v>0</v>
      </c>
      <c r="D130" s="46">
        <v>0.2</v>
      </c>
      <c r="E130" s="46">
        <v>0</v>
      </c>
      <c r="F130" s="12"/>
      <c r="G130" s="12">
        <v>-56</v>
      </c>
      <c r="H130" s="12"/>
      <c r="I130" s="12"/>
      <c r="J130" s="12"/>
      <c r="K130" s="12"/>
      <c r="L130" s="12"/>
    </row>
    <row r="131" spans="1:12" ht="18">
      <c r="A131" s="42" t="s">
        <v>315</v>
      </c>
      <c r="B131" s="43" t="s">
        <v>316</v>
      </c>
      <c r="C131" s="55">
        <f>C132</f>
        <v>62</v>
      </c>
      <c r="D131" s="55">
        <f>D132</f>
        <v>211.4</v>
      </c>
      <c r="E131" s="44">
        <f t="shared" si="12"/>
        <v>340.96774193548384</v>
      </c>
      <c r="F131" s="12">
        <v>576</v>
      </c>
      <c r="G131" s="12">
        <v>945.7</v>
      </c>
      <c r="H131" s="12"/>
      <c r="I131" s="12"/>
      <c r="J131" s="12"/>
      <c r="K131" s="12"/>
      <c r="L131" s="12"/>
    </row>
    <row r="132" spans="1:12" ht="78">
      <c r="A132" s="42" t="s">
        <v>195</v>
      </c>
      <c r="B132" s="43" t="s">
        <v>317</v>
      </c>
      <c r="C132" s="55">
        <v>62</v>
      </c>
      <c r="D132" s="55">
        <v>211.4</v>
      </c>
      <c r="E132" s="44">
        <f t="shared" si="12"/>
        <v>340.96774193548384</v>
      </c>
      <c r="F132" s="12">
        <v>9783.2</v>
      </c>
      <c r="G132" s="12"/>
      <c r="H132" s="12"/>
      <c r="I132" s="12"/>
      <c r="J132" s="12"/>
      <c r="K132" s="12"/>
      <c r="L132" s="12"/>
    </row>
    <row r="133" spans="1:12" ht="18">
      <c r="A133" s="42" t="s">
        <v>47</v>
      </c>
      <c r="B133" s="43" t="s">
        <v>48</v>
      </c>
      <c r="C133" s="46">
        <f>C135</f>
        <v>2800</v>
      </c>
      <c r="D133" s="46">
        <f>D135+D134</f>
        <v>2696.3999999999996</v>
      </c>
      <c r="E133" s="44">
        <f t="shared" si="12"/>
        <v>96.29999999999998</v>
      </c>
      <c r="F133" s="12"/>
      <c r="G133" s="12"/>
      <c r="H133" s="12"/>
      <c r="I133" s="12"/>
      <c r="J133" s="12"/>
      <c r="K133" s="12"/>
      <c r="L133" s="12"/>
    </row>
    <row r="134" spans="1:12" ht="18">
      <c r="A134" s="42" t="s">
        <v>343</v>
      </c>
      <c r="B134" s="43" t="s">
        <v>342</v>
      </c>
      <c r="C134" s="46">
        <v>0</v>
      </c>
      <c r="D134" s="46">
        <v>-0.8</v>
      </c>
      <c r="E134" s="46">
        <v>0</v>
      </c>
      <c r="F134" s="12"/>
      <c r="G134" s="12"/>
      <c r="H134" s="12"/>
      <c r="I134" s="12"/>
      <c r="J134" s="12"/>
      <c r="K134" s="12"/>
      <c r="L134" s="12"/>
    </row>
    <row r="135" spans="1:12" ht="18">
      <c r="A135" s="42" t="s">
        <v>49</v>
      </c>
      <c r="B135" s="43" t="s">
        <v>50</v>
      </c>
      <c r="C135" s="46">
        <f>C136+C137</f>
        <v>2800</v>
      </c>
      <c r="D135" s="46">
        <f>D136+D137</f>
        <v>2697.2</v>
      </c>
      <c r="E135" s="44">
        <f t="shared" si="12"/>
        <v>96.32857142857142</v>
      </c>
      <c r="F135" s="12"/>
      <c r="G135" s="12">
        <v>3836.7</v>
      </c>
      <c r="H135" s="12"/>
      <c r="I135" s="12"/>
      <c r="J135" s="12"/>
      <c r="K135" s="12"/>
      <c r="L135" s="12"/>
    </row>
    <row r="136" spans="1:12" ht="18">
      <c r="A136" s="42" t="s">
        <v>51</v>
      </c>
      <c r="B136" s="43" t="s">
        <v>52</v>
      </c>
      <c r="C136" s="46">
        <v>2800</v>
      </c>
      <c r="D136" s="46">
        <v>2697.2</v>
      </c>
      <c r="E136" s="44">
        <f t="shared" si="12"/>
        <v>96.32857142857142</v>
      </c>
      <c r="F136" s="11" t="e">
        <f>#REF!</f>
        <v>#REF!</v>
      </c>
      <c r="G136" s="11" t="e">
        <f>#REF!</f>
        <v>#REF!</v>
      </c>
      <c r="H136" s="11" t="e">
        <f>#REF!</f>
        <v>#REF!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</row>
    <row r="137" spans="1:12" ht="18">
      <c r="A137" s="42" t="s">
        <v>215</v>
      </c>
      <c r="B137" s="43" t="s">
        <v>216</v>
      </c>
      <c r="C137" s="46">
        <f>C138</f>
        <v>0</v>
      </c>
      <c r="D137" s="46">
        <f>D138</f>
        <v>0</v>
      </c>
      <c r="E137" s="46">
        <v>0</v>
      </c>
      <c r="F137" s="9"/>
      <c r="G137" s="9"/>
      <c r="H137" s="9"/>
      <c r="I137" s="9"/>
      <c r="J137" s="9"/>
      <c r="K137" s="9"/>
      <c r="L137" s="9"/>
    </row>
    <row r="138" spans="1:12" ht="46.5">
      <c r="A138" s="42" t="s">
        <v>245</v>
      </c>
      <c r="B138" s="43" t="s">
        <v>318</v>
      </c>
      <c r="C138" s="46">
        <v>0</v>
      </c>
      <c r="D138" s="46">
        <v>0</v>
      </c>
      <c r="E138" s="46">
        <v>0</v>
      </c>
      <c r="F138" s="23" t="e">
        <f>#REF!+F106</f>
        <v>#REF!</v>
      </c>
      <c r="G138" s="23" t="e">
        <f>#REF!+G106</f>
        <v>#REF!</v>
      </c>
      <c r="H138" s="23" t="e">
        <f>#REF!+H106</f>
        <v>#REF!</v>
      </c>
      <c r="I138" s="23" t="e">
        <f>#REF!+I106</f>
        <v>#REF!</v>
      </c>
      <c r="J138" s="23" t="e">
        <f>#REF!+J106</f>
        <v>#REF!</v>
      </c>
      <c r="K138" s="23" t="e">
        <f>#REF!+K106</f>
        <v>#REF!</v>
      </c>
      <c r="L138" s="23" t="e">
        <f>#REF!+L106</f>
        <v>#REF!</v>
      </c>
    </row>
    <row r="139" spans="1:12" ht="18">
      <c r="A139" s="42" t="s">
        <v>32</v>
      </c>
      <c r="B139" s="43" t="s">
        <v>33</v>
      </c>
      <c r="C139" s="44">
        <f>C140+C176</f>
        <v>1257987.6</v>
      </c>
      <c r="D139" s="44">
        <f>D140+D176+D178</f>
        <v>1219511.3</v>
      </c>
      <c r="E139" s="44">
        <f aca="true" t="shared" si="18" ref="E139:E179">D139/C139*100</f>
        <v>96.94144044027144</v>
      </c>
      <c r="F139" s="16" t="s">
        <v>46</v>
      </c>
      <c r="G139" s="16"/>
      <c r="H139" s="16"/>
      <c r="I139" s="16"/>
      <c r="J139" s="16"/>
      <c r="K139" s="16"/>
      <c r="L139" s="16"/>
    </row>
    <row r="140" spans="1:12" ht="30.75">
      <c r="A140" s="42" t="s">
        <v>34</v>
      </c>
      <c r="B140" s="43" t="s">
        <v>81</v>
      </c>
      <c r="C140" s="44">
        <f>C141+C146+C161+C171</f>
        <v>1257125.6</v>
      </c>
      <c r="D140" s="44">
        <f>D141+D146+D161+D171</f>
        <v>1220262.8</v>
      </c>
      <c r="E140" s="44">
        <f t="shared" si="18"/>
        <v>97.06769156558421</v>
      </c>
      <c r="F140" s="16" t="s">
        <v>46</v>
      </c>
      <c r="G140" s="16" t="s">
        <v>46</v>
      </c>
      <c r="H140" s="16" t="s">
        <v>46</v>
      </c>
      <c r="I140" s="16" t="s">
        <v>46</v>
      </c>
      <c r="J140" s="16" t="s">
        <v>46</v>
      </c>
      <c r="K140" s="16" t="s">
        <v>46</v>
      </c>
      <c r="L140" s="16" t="s">
        <v>46</v>
      </c>
    </row>
    <row r="141" spans="1:12" ht="18">
      <c r="A141" s="42" t="s">
        <v>134</v>
      </c>
      <c r="B141" s="43" t="s">
        <v>104</v>
      </c>
      <c r="C141" s="46">
        <f>C142+C143+C145+C144</f>
        <v>2814.8</v>
      </c>
      <c r="D141" s="46">
        <f>D142+D143+D145+D144</f>
        <v>2814.8</v>
      </c>
      <c r="E141" s="44">
        <f t="shared" si="18"/>
        <v>100</v>
      </c>
      <c r="F141" s="16"/>
      <c r="G141" s="16"/>
      <c r="H141" s="16"/>
      <c r="I141" s="16"/>
      <c r="J141" s="16"/>
      <c r="K141" s="16"/>
      <c r="L141" s="16"/>
    </row>
    <row r="142" spans="1:12" ht="18">
      <c r="A142" s="42" t="s">
        <v>135</v>
      </c>
      <c r="B142" s="43" t="s">
        <v>115</v>
      </c>
      <c r="C142" s="46">
        <v>0</v>
      </c>
      <c r="D142" s="46">
        <v>0</v>
      </c>
      <c r="E142" s="46">
        <v>0</v>
      </c>
      <c r="F142" s="16"/>
      <c r="G142" s="16"/>
      <c r="H142" s="16"/>
      <c r="I142" s="16"/>
      <c r="J142" s="16"/>
      <c r="K142" s="16"/>
      <c r="L142" s="16"/>
    </row>
    <row r="143" spans="1:12" ht="30.75">
      <c r="A143" s="42" t="s">
        <v>136</v>
      </c>
      <c r="B143" s="65" t="s">
        <v>105</v>
      </c>
      <c r="C143" s="46">
        <f>I143</f>
        <v>0</v>
      </c>
      <c r="D143" s="46">
        <v>0</v>
      </c>
      <c r="E143" s="46">
        <v>0</v>
      </c>
      <c r="F143" s="16"/>
      <c r="G143" s="16"/>
      <c r="H143" s="16"/>
      <c r="I143" s="16"/>
      <c r="J143" s="16"/>
      <c r="K143" s="16"/>
      <c r="L143" s="16"/>
    </row>
    <row r="144" spans="1:12" ht="30.75">
      <c r="A144" s="42" t="s">
        <v>246</v>
      </c>
      <c r="B144" s="43" t="s">
        <v>247</v>
      </c>
      <c r="C144" s="46">
        <v>750</v>
      </c>
      <c r="D144" s="46">
        <v>750</v>
      </c>
      <c r="E144" s="44">
        <f t="shared" si="18"/>
        <v>100</v>
      </c>
      <c r="F144" s="16"/>
      <c r="G144" s="16"/>
      <c r="H144" s="16"/>
      <c r="I144" s="16"/>
      <c r="J144" s="16"/>
      <c r="K144" s="16"/>
      <c r="L144" s="16"/>
    </row>
    <row r="145" spans="1:12" ht="18">
      <c r="A145" s="66" t="s">
        <v>319</v>
      </c>
      <c r="B145" s="67" t="s">
        <v>320</v>
      </c>
      <c r="C145" s="68">
        <v>2064.8</v>
      </c>
      <c r="D145" s="46">
        <v>2064.8</v>
      </c>
      <c r="E145" s="44">
        <f t="shared" si="18"/>
        <v>100</v>
      </c>
      <c r="F145" s="16"/>
      <c r="G145" s="16"/>
      <c r="H145" s="16"/>
      <c r="I145" s="16"/>
      <c r="J145" s="16"/>
      <c r="K145" s="16"/>
      <c r="L145" s="16"/>
    </row>
    <row r="146" spans="1:12" ht="18">
      <c r="A146" s="42" t="s">
        <v>137</v>
      </c>
      <c r="B146" s="65" t="s">
        <v>82</v>
      </c>
      <c r="C146" s="44">
        <f>SUM(C147:C160)</f>
        <v>85081</v>
      </c>
      <c r="D146" s="44">
        <f>SUM(D147:D160)</f>
        <v>85042.4</v>
      </c>
      <c r="E146" s="44">
        <f t="shared" si="18"/>
        <v>99.95463146883557</v>
      </c>
      <c r="F146" s="16"/>
      <c r="G146" s="16"/>
      <c r="H146" s="16"/>
      <c r="I146" s="16"/>
      <c r="J146" s="16"/>
      <c r="K146" s="16"/>
      <c r="L146" s="16"/>
    </row>
    <row r="147" spans="1:12" ht="48" customHeight="1">
      <c r="A147" s="42" t="s">
        <v>248</v>
      </c>
      <c r="B147" s="69" t="s">
        <v>249</v>
      </c>
      <c r="C147" s="55">
        <v>3481.4</v>
      </c>
      <c r="D147" s="55">
        <v>3481.4</v>
      </c>
      <c r="E147" s="44">
        <f t="shared" si="18"/>
        <v>100</v>
      </c>
      <c r="F147" s="16"/>
      <c r="G147" s="16"/>
      <c r="H147" s="16"/>
      <c r="I147" s="16"/>
      <c r="J147" s="16"/>
      <c r="K147" s="16"/>
      <c r="L147" s="16"/>
    </row>
    <row r="148" spans="1:12" ht="31.5" customHeight="1" hidden="1">
      <c r="A148" s="42" t="s">
        <v>321</v>
      </c>
      <c r="B148" s="53" t="s">
        <v>322</v>
      </c>
      <c r="C148" s="55">
        <v>0</v>
      </c>
      <c r="D148" s="55">
        <v>0</v>
      </c>
      <c r="E148" s="44" t="e">
        <f t="shared" si="18"/>
        <v>#DIV/0!</v>
      </c>
      <c r="F148" s="16"/>
      <c r="G148" s="16"/>
      <c r="H148" s="16"/>
      <c r="I148" s="16"/>
      <c r="J148" s="16"/>
      <c r="K148" s="16"/>
      <c r="L148" s="16"/>
    </row>
    <row r="149" spans="1:12" ht="64.5" customHeight="1">
      <c r="A149" s="42" t="s">
        <v>159</v>
      </c>
      <c r="B149" s="43" t="s">
        <v>323</v>
      </c>
      <c r="C149" s="55">
        <v>1019.7</v>
      </c>
      <c r="D149" s="55">
        <v>1019.7</v>
      </c>
      <c r="E149" s="44">
        <f t="shared" si="18"/>
        <v>100</v>
      </c>
      <c r="F149" s="16"/>
      <c r="G149" s="16"/>
      <c r="H149" s="16"/>
      <c r="I149" s="16"/>
      <c r="J149" s="16"/>
      <c r="K149" s="16"/>
      <c r="L149" s="16"/>
    </row>
    <row r="150" spans="1:12" ht="62.25">
      <c r="A150" s="42" t="s">
        <v>158</v>
      </c>
      <c r="B150" s="43" t="s">
        <v>160</v>
      </c>
      <c r="C150" s="55">
        <v>10.3</v>
      </c>
      <c r="D150" s="55">
        <v>10.3</v>
      </c>
      <c r="E150" s="44">
        <f t="shared" si="18"/>
        <v>100</v>
      </c>
      <c r="F150" s="16"/>
      <c r="G150" s="16"/>
      <c r="H150" s="16"/>
      <c r="I150" s="16"/>
      <c r="J150" s="16"/>
      <c r="K150" s="16"/>
      <c r="L150" s="16"/>
    </row>
    <row r="151" spans="1:12" ht="30.75">
      <c r="A151" s="42" t="s">
        <v>217</v>
      </c>
      <c r="B151" s="43" t="s">
        <v>250</v>
      </c>
      <c r="C151" s="44">
        <v>4936.8</v>
      </c>
      <c r="D151" s="44">
        <v>4936.8</v>
      </c>
      <c r="E151" s="44">
        <f t="shared" si="18"/>
        <v>100</v>
      </c>
      <c r="F151" s="16"/>
      <c r="G151" s="16"/>
      <c r="H151" s="16"/>
      <c r="I151" s="16"/>
      <c r="J151" s="16"/>
      <c r="K151" s="16"/>
      <c r="L151" s="16"/>
    </row>
    <row r="152" spans="1:12" ht="50.25" customHeight="1">
      <c r="A152" s="42" t="s">
        <v>324</v>
      </c>
      <c r="B152" s="43" t="s">
        <v>325</v>
      </c>
      <c r="C152" s="44">
        <v>443.9</v>
      </c>
      <c r="D152" s="44">
        <v>425.6</v>
      </c>
      <c r="E152" s="44">
        <f t="shared" si="18"/>
        <v>95.87744987609823</v>
      </c>
      <c r="F152" s="16"/>
      <c r="G152" s="16"/>
      <c r="H152" s="16"/>
      <c r="I152" s="16"/>
      <c r="J152" s="16"/>
      <c r="K152" s="16"/>
      <c r="L152" s="16"/>
    </row>
    <row r="153" spans="1:12" ht="46.5">
      <c r="A153" s="42" t="s">
        <v>196</v>
      </c>
      <c r="B153" s="43" t="s">
        <v>197</v>
      </c>
      <c r="C153" s="44">
        <v>26042</v>
      </c>
      <c r="D153" s="44">
        <v>26042</v>
      </c>
      <c r="E153" s="44">
        <f t="shared" si="18"/>
        <v>100</v>
      </c>
      <c r="F153" s="18"/>
      <c r="G153" s="18"/>
      <c r="H153" s="18"/>
      <c r="I153" s="18"/>
      <c r="J153" s="18"/>
      <c r="K153" s="18"/>
      <c r="L153" s="18"/>
    </row>
    <row r="154" spans="1:12" ht="47.25" customHeight="1" hidden="1">
      <c r="A154" s="42" t="s">
        <v>190</v>
      </c>
      <c r="B154" s="43" t="s">
        <v>191</v>
      </c>
      <c r="C154" s="46">
        <v>0</v>
      </c>
      <c r="D154" s="46">
        <v>0</v>
      </c>
      <c r="E154" s="44" t="e">
        <f t="shared" si="18"/>
        <v>#DIV/0!</v>
      </c>
      <c r="F154" s="17"/>
      <c r="G154" s="17"/>
      <c r="H154" s="17"/>
      <c r="I154" s="17"/>
      <c r="J154" s="17"/>
      <c r="K154" s="17"/>
      <c r="L154" s="17"/>
    </row>
    <row r="155" spans="1:12" ht="30.75">
      <c r="A155" s="42" t="s">
        <v>138</v>
      </c>
      <c r="B155" s="43" t="s">
        <v>116</v>
      </c>
      <c r="C155" s="46">
        <v>4559.7</v>
      </c>
      <c r="D155" s="46">
        <v>4559.7</v>
      </c>
      <c r="E155" s="44">
        <f t="shared" si="18"/>
        <v>100</v>
      </c>
      <c r="F155" s="17"/>
      <c r="G155" s="17"/>
      <c r="H155" s="17"/>
      <c r="I155" s="17"/>
      <c r="J155" s="17"/>
      <c r="K155" s="17"/>
      <c r="L155" s="17"/>
    </row>
    <row r="156" spans="1:12" ht="31.5" customHeight="1" hidden="1">
      <c r="A156" s="42" t="s">
        <v>181</v>
      </c>
      <c r="B156" s="43" t="s">
        <v>182</v>
      </c>
      <c r="C156" s="46">
        <v>0</v>
      </c>
      <c r="D156" s="46">
        <v>0</v>
      </c>
      <c r="E156" s="44" t="e">
        <f t="shared" si="18"/>
        <v>#DIV/0!</v>
      </c>
      <c r="F156" s="17"/>
      <c r="G156" s="17"/>
      <c r="H156" s="17"/>
      <c r="I156" s="17"/>
      <c r="J156" s="17"/>
      <c r="K156" s="17"/>
      <c r="L156" s="17"/>
    </row>
    <row r="157" spans="1:12" ht="31.5" customHeight="1" hidden="1">
      <c r="A157" s="42" t="s">
        <v>326</v>
      </c>
      <c r="B157" s="43" t="s">
        <v>327</v>
      </c>
      <c r="C157" s="46">
        <v>0</v>
      </c>
      <c r="D157" s="46">
        <v>0</v>
      </c>
      <c r="E157" s="44" t="e">
        <f t="shared" si="18"/>
        <v>#DIV/0!</v>
      </c>
      <c r="F157" s="17"/>
      <c r="G157" s="17"/>
      <c r="H157" s="17"/>
      <c r="I157" s="17"/>
      <c r="J157" s="17"/>
      <c r="K157" s="17"/>
      <c r="L157" s="17"/>
    </row>
    <row r="158" spans="1:12" ht="46.5">
      <c r="A158" s="42" t="s">
        <v>147</v>
      </c>
      <c r="B158" s="53" t="s">
        <v>148</v>
      </c>
      <c r="C158" s="44">
        <v>12457.8</v>
      </c>
      <c r="D158" s="46">
        <v>12457.8</v>
      </c>
      <c r="E158" s="44">
        <f t="shared" si="18"/>
        <v>100</v>
      </c>
      <c r="F158" s="18"/>
      <c r="G158" s="18"/>
      <c r="H158" s="18"/>
      <c r="I158" s="18"/>
      <c r="J158" s="18"/>
      <c r="K158" s="18"/>
      <c r="L158" s="18"/>
    </row>
    <row r="159" spans="1:12" ht="63" customHeight="1" hidden="1">
      <c r="A159" s="42" t="s">
        <v>328</v>
      </c>
      <c r="B159" s="53" t="s">
        <v>329</v>
      </c>
      <c r="C159" s="46">
        <f>F159+G159</f>
        <v>0</v>
      </c>
      <c r="D159" s="46">
        <f>568.7-568.7</f>
        <v>0</v>
      </c>
      <c r="E159" s="44" t="e">
        <f t="shared" si="18"/>
        <v>#DIV/0!</v>
      </c>
      <c r="F159" s="18"/>
      <c r="G159" s="18"/>
      <c r="H159" s="18"/>
      <c r="I159" s="18"/>
      <c r="J159" s="18"/>
      <c r="K159" s="18"/>
      <c r="L159" s="18"/>
    </row>
    <row r="160" spans="1:12" ht="18">
      <c r="A160" s="42" t="s">
        <v>139</v>
      </c>
      <c r="B160" s="43" t="s">
        <v>41</v>
      </c>
      <c r="C160" s="44">
        <v>32129.4</v>
      </c>
      <c r="D160" s="44">
        <v>32109.1</v>
      </c>
      <c r="E160" s="44">
        <f t="shared" si="18"/>
        <v>99.93681799224386</v>
      </c>
      <c r="F160" s="17"/>
      <c r="G160" s="17"/>
      <c r="H160" s="17"/>
      <c r="I160" s="17"/>
      <c r="J160" s="17"/>
      <c r="K160" s="17"/>
      <c r="L160" s="17"/>
    </row>
    <row r="161" spans="1:12" ht="18">
      <c r="A161" s="42" t="s">
        <v>140</v>
      </c>
      <c r="B161" s="43" t="s">
        <v>106</v>
      </c>
      <c r="C161" s="44">
        <f>SUM(C162:C170)</f>
        <v>1133551.7</v>
      </c>
      <c r="D161" s="44">
        <f>SUM(D162:D170)</f>
        <v>1098412.5</v>
      </c>
      <c r="E161" s="44">
        <f t="shared" si="18"/>
        <v>96.90007963465628</v>
      </c>
      <c r="F161" s="17"/>
      <c r="G161" s="17"/>
      <c r="H161" s="17"/>
      <c r="I161" s="17"/>
      <c r="J161" s="17"/>
      <c r="K161" s="17"/>
      <c r="L161" s="17"/>
    </row>
    <row r="162" spans="1:12" ht="30.75">
      <c r="A162" s="42" t="s">
        <v>251</v>
      </c>
      <c r="B162" s="43" t="s">
        <v>252</v>
      </c>
      <c r="C162" s="44">
        <v>17.8</v>
      </c>
      <c r="D162" s="44">
        <v>17.8</v>
      </c>
      <c r="E162" s="44">
        <f t="shared" si="18"/>
        <v>100</v>
      </c>
      <c r="F162" s="17"/>
      <c r="G162" s="17"/>
      <c r="H162" s="17"/>
      <c r="I162" s="17"/>
      <c r="J162" s="17"/>
      <c r="K162" s="17"/>
      <c r="L162" s="17"/>
    </row>
    <row r="163" spans="1:12" ht="31.5" customHeight="1" hidden="1">
      <c r="A163" s="42" t="s">
        <v>330</v>
      </c>
      <c r="B163" s="43" t="s">
        <v>331</v>
      </c>
      <c r="C163" s="70"/>
      <c r="D163" s="70"/>
      <c r="E163" s="44" t="e">
        <f t="shared" si="18"/>
        <v>#DIV/0!</v>
      </c>
      <c r="F163" s="17"/>
      <c r="G163" s="17"/>
      <c r="H163" s="17"/>
      <c r="I163" s="17"/>
      <c r="J163" s="17"/>
      <c r="K163" s="17"/>
      <c r="L163" s="17"/>
    </row>
    <row r="164" spans="1:12" ht="30.75">
      <c r="A164" s="42" t="s">
        <v>141</v>
      </c>
      <c r="B164" s="43" t="s">
        <v>42</v>
      </c>
      <c r="C164" s="44">
        <v>1073588.2</v>
      </c>
      <c r="D164" s="44">
        <v>1039978.7</v>
      </c>
      <c r="E164" s="44">
        <f t="shared" si="18"/>
        <v>96.86942349031035</v>
      </c>
      <c r="F164" s="17"/>
      <c r="G164" s="17"/>
      <c r="H164" s="17"/>
      <c r="I164" s="17"/>
      <c r="J164" s="17"/>
      <c r="K164" s="17"/>
      <c r="L164" s="17"/>
    </row>
    <row r="165" spans="1:12" ht="46.5">
      <c r="A165" s="42" t="s">
        <v>192</v>
      </c>
      <c r="B165" s="43" t="s">
        <v>332</v>
      </c>
      <c r="C165" s="44">
        <v>36384</v>
      </c>
      <c r="D165" s="44">
        <v>36372.8</v>
      </c>
      <c r="E165" s="44">
        <f t="shared" si="18"/>
        <v>99.96921723834653</v>
      </c>
      <c r="F165" s="17"/>
      <c r="G165" s="17"/>
      <c r="H165" s="17"/>
      <c r="I165" s="17"/>
      <c r="J165" s="17"/>
      <c r="K165" s="17"/>
      <c r="L165" s="17"/>
    </row>
    <row r="166" spans="1:12" ht="62.25">
      <c r="A166" s="42" t="s">
        <v>142</v>
      </c>
      <c r="B166" s="43" t="s">
        <v>107</v>
      </c>
      <c r="C166" s="44">
        <v>18.4</v>
      </c>
      <c r="D166" s="44">
        <v>14.4</v>
      </c>
      <c r="E166" s="44">
        <f t="shared" si="18"/>
        <v>78.26086956521739</v>
      </c>
      <c r="F166" s="24"/>
      <c r="G166" s="24"/>
      <c r="H166" s="24"/>
      <c r="I166" s="24"/>
      <c r="J166" s="24"/>
      <c r="K166" s="24"/>
      <c r="L166" s="24"/>
    </row>
    <row r="167" spans="1:12" ht="46.5">
      <c r="A167" s="42" t="s">
        <v>143</v>
      </c>
      <c r="B167" s="43" t="s">
        <v>97</v>
      </c>
      <c r="C167" s="44">
        <v>18732.3</v>
      </c>
      <c r="D167" s="44">
        <v>18732.3</v>
      </c>
      <c r="E167" s="44">
        <f t="shared" si="18"/>
        <v>100</v>
      </c>
      <c r="F167" s="6"/>
      <c r="G167" s="6"/>
      <c r="H167" s="6"/>
      <c r="I167" s="6"/>
      <c r="J167" s="6"/>
      <c r="K167" s="6"/>
      <c r="L167" s="6"/>
    </row>
    <row r="168" spans="1:12" ht="30.75">
      <c r="A168" s="42" t="s">
        <v>144</v>
      </c>
      <c r="B168" s="43" t="s">
        <v>253</v>
      </c>
      <c r="C168" s="44">
        <v>3295.7</v>
      </c>
      <c r="D168" s="44">
        <v>3295.7</v>
      </c>
      <c r="E168" s="44">
        <f t="shared" si="18"/>
        <v>100</v>
      </c>
      <c r="F168" s="6"/>
      <c r="G168" s="6"/>
      <c r="H168" s="6"/>
      <c r="I168" s="6"/>
      <c r="J168" s="6"/>
      <c r="K168" s="6"/>
      <c r="L168" s="6"/>
    </row>
    <row r="169" spans="1:12" ht="46.5">
      <c r="A169" s="42" t="s">
        <v>193</v>
      </c>
      <c r="B169" s="43" t="s">
        <v>114</v>
      </c>
      <c r="C169" s="44">
        <v>0.8</v>
      </c>
      <c r="D169" s="46">
        <v>0.8</v>
      </c>
      <c r="E169" s="44">
        <f t="shared" si="18"/>
        <v>100</v>
      </c>
      <c r="F169" s="6"/>
      <c r="G169" s="6"/>
      <c r="H169" s="6"/>
      <c r="I169" s="6"/>
      <c r="J169" s="6"/>
      <c r="K169" s="6"/>
      <c r="L169" s="6"/>
    </row>
    <row r="170" spans="1:5" ht="46.5">
      <c r="A170" s="42" t="s">
        <v>254</v>
      </c>
      <c r="B170" s="43" t="s">
        <v>255</v>
      </c>
      <c r="C170" s="55">
        <v>1514.5</v>
      </c>
      <c r="D170" s="55">
        <v>0</v>
      </c>
      <c r="E170" s="55">
        <v>0</v>
      </c>
    </row>
    <row r="171" spans="1:5" ht="18">
      <c r="A171" s="42" t="s">
        <v>145</v>
      </c>
      <c r="B171" s="43" t="s">
        <v>45</v>
      </c>
      <c r="C171" s="46">
        <f>SUM(C172:C175)</f>
        <v>35678.1</v>
      </c>
      <c r="D171" s="46">
        <f>SUM(D172:D175)</f>
        <v>33993.1</v>
      </c>
      <c r="E171" s="44">
        <f t="shared" si="18"/>
        <v>95.27721487411046</v>
      </c>
    </row>
    <row r="172" spans="1:5" ht="46.5">
      <c r="A172" s="42" t="s">
        <v>194</v>
      </c>
      <c r="B172" s="43" t="s">
        <v>256</v>
      </c>
      <c r="C172" s="55">
        <v>24678.1</v>
      </c>
      <c r="D172" s="55">
        <v>22993.1</v>
      </c>
      <c r="E172" s="44">
        <f t="shared" si="18"/>
        <v>93.17208375036977</v>
      </c>
    </row>
    <row r="173" spans="1:5" ht="30.75">
      <c r="A173" s="42" t="s">
        <v>333</v>
      </c>
      <c r="B173" s="43" t="s">
        <v>334</v>
      </c>
      <c r="C173" s="55">
        <v>1000</v>
      </c>
      <c r="D173" s="55">
        <v>1000</v>
      </c>
      <c r="E173" s="44">
        <f t="shared" si="18"/>
        <v>100</v>
      </c>
    </row>
    <row r="174" spans="1:5" ht="30.75">
      <c r="A174" s="42" t="s">
        <v>335</v>
      </c>
      <c r="B174" s="43" t="s">
        <v>336</v>
      </c>
      <c r="C174" s="71">
        <v>10000</v>
      </c>
      <c r="D174" s="55">
        <v>10000</v>
      </c>
      <c r="E174" s="44">
        <f t="shared" si="18"/>
        <v>100</v>
      </c>
    </row>
    <row r="175" spans="1:5" ht="18">
      <c r="A175" s="72" t="s">
        <v>337</v>
      </c>
      <c r="B175" s="43" t="s">
        <v>338</v>
      </c>
      <c r="C175" s="55">
        <v>0</v>
      </c>
      <c r="D175" s="55">
        <v>0</v>
      </c>
      <c r="E175" s="55">
        <v>0</v>
      </c>
    </row>
    <row r="176" spans="1:5" ht="18">
      <c r="A176" s="42" t="s">
        <v>146</v>
      </c>
      <c r="B176" s="43" t="s">
        <v>35</v>
      </c>
      <c r="C176" s="55">
        <f>C177</f>
        <v>862</v>
      </c>
      <c r="D176" s="46">
        <f>D177</f>
        <v>278.5</v>
      </c>
      <c r="E176" s="44">
        <f t="shared" si="18"/>
        <v>32.30858468677494</v>
      </c>
    </row>
    <row r="177" spans="1:5" ht="18">
      <c r="A177" s="42" t="s">
        <v>161</v>
      </c>
      <c r="B177" s="43" t="s">
        <v>36</v>
      </c>
      <c r="C177" s="46">
        <v>862</v>
      </c>
      <c r="D177" s="46">
        <v>278.5</v>
      </c>
      <c r="E177" s="44">
        <f t="shared" si="18"/>
        <v>32.30858468677494</v>
      </c>
    </row>
    <row r="178" spans="1:5" ht="46.5">
      <c r="A178" s="42" t="s">
        <v>345</v>
      </c>
      <c r="B178" s="43" t="s">
        <v>344</v>
      </c>
      <c r="C178" s="46">
        <v>0</v>
      </c>
      <c r="D178" s="46">
        <v>-1030</v>
      </c>
      <c r="E178" s="46">
        <v>0</v>
      </c>
    </row>
    <row r="179" spans="1:5" ht="18">
      <c r="A179" s="42" t="s">
        <v>108</v>
      </c>
      <c r="B179" s="43"/>
      <c r="C179" s="44">
        <f>C9+C139</f>
        <v>2840216.6</v>
      </c>
      <c r="D179" s="44">
        <f>D9+D139</f>
        <v>2771598.5999999996</v>
      </c>
      <c r="E179" s="44">
        <f t="shared" si="18"/>
        <v>97.58405749758661</v>
      </c>
    </row>
    <row r="180" spans="1:5" ht="18">
      <c r="A180" s="19"/>
      <c r="B180" s="39"/>
      <c r="C180" s="19"/>
      <c r="D180" s="19"/>
      <c r="E180" s="19"/>
    </row>
    <row r="181" spans="1:5" ht="18">
      <c r="A181" s="19"/>
      <c r="B181" s="39"/>
      <c r="C181" s="19"/>
      <c r="D181" s="19"/>
      <c r="E181" s="19"/>
    </row>
    <row r="182" spans="1:5" ht="18">
      <c r="A182" s="19"/>
      <c r="B182" s="39"/>
      <c r="C182" s="19"/>
      <c r="D182" s="19"/>
      <c r="E182" s="19"/>
    </row>
    <row r="183" spans="1:5" ht="18">
      <c r="A183" s="19"/>
      <c r="B183" s="39"/>
      <c r="C183" s="19"/>
      <c r="D183" s="19"/>
      <c r="E183" s="19"/>
    </row>
    <row r="184" spans="1:5" ht="18">
      <c r="A184" s="19"/>
      <c r="B184" s="39"/>
      <c r="C184" s="19"/>
      <c r="D184" s="19"/>
      <c r="E184" s="19"/>
    </row>
    <row r="185" spans="1:5" ht="18">
      <c r="A185" s="19"/>
      <c r="B185" s="39"/>
      <c r="C185" s="19"/>
      <c r="D185" s="19"/>
      <c r="E185" s="19"/>
    </row>
    <row r="186" spans="1:5" ht="18">
      <c r="A186" s="19"/>
      <c r="B186" s="39"/>
      <c r="C186" s="19"/>
      <c r="D186" s="19"/>
      <c r="E186" s="19"/>
    </row>
    <row r="187" spans="1:5" ht="18">
      <c r="A187" s="19"/>
      <c r="B187" s="39"/>
      <c r="C187" s="19"/>
      <c r="D187" s="19"/>
      <c r="E187" s="19"/>
    </row>
    <row r="188" spans="1:5" ht="18">
      <c r="A188" s="19"/>
      <c r="B188" s="39"/>
      <c r="C188" s="19"/>
      <c r="D188" s="19"/>
      <c r="E188" s="19"/>
    </row>
    <row r="189" spans="1:5" ht="18">
      <c r="A189" s="19"/>
      <c r="B189" s="39"/>
      <c r="C189" s="19"/>
      <c r="D189" s="19"/>
      <c r="E189" s="19"/>
    </row>
    <row r="190" spans="1:5" ht="18">
      <c r="A190" s="19"/>
      <c r="B190" s="39"/>
      <c r="C190" s="19"/>
      <c r="D190" s="19"/>
      <c r="E190" s="19"/>
    </row>
    <row r="191" spans="1:5" ht="18">
      <c r="A191" s="19"/>
      <c r="B191" s="39"/>
      <c r="C191" s="19"/>
      <c r="D191" s="19"/>
      <c r="E191" s="19"/>
    </row>
    <row r="192" spans="1:5" ht="18">
      <c r="A192" s="19"/>
      <c r="B192" s="39"/>
      <c r="C192" s="19"/>
      <c r="D192" s="19"/>
      <c r="E192" s="19"/>
    </row>
    <row r="193" spans="1:5" ht="18">
      <c r="A193" s="19"/>
      <c r="B193" s="39"/>
      <c r="C193" s="19"/>
      <c r="D193" s="19"/>
      <c r="E193" s="19"/>
    </row>
    <row r="194" spans="1:5" ht="18">
      <c r="A194" s="19"/>
      <c r="B194" s="39"/>
      <c r="C194" s="19"/>
      <c r="D194" s="19"/>
      <c r="E194" s="19"/>
    </row>
    <row r="195" spans="1:5" ht="18">
      <c r="A195" s="19"/>
      <c r="B195" s="39"/>
      <c r="C195" s="19"/>
      <c r="D195" s="19"/>
      <c r="E195" s="19"/>
    </row>
    <row r="196" spans="1:5" ht="18">
      <c r="A196" s="19"/>
      <c r="B196" s="39"/>
      <c r="C196" s="19"/>
      <c r="D196" s="19"/>
      <c r="E196" s="19"/>
    </row>
    <row r="197" spans="1:5" ht="18">
      <c r="A197" s="19"/>
      <c r="B197" s="39"/>
      <c r="C197" s="19"/>
      <c r="D197" s="19"/>
      <c r="E197" s="19"/>
    </row>
    <row r="198" spans="1:5" ht="18">
      <c r="A198" s="19"/>
      <c r="B198" s="39"/>
      <c r="C198" s="19"/>
      <c r="D198" s="19"/>
      <c r="E198" s="19"/>
    </row>
    <row r="199" spans="1:5" ht="18">
      <c r="A199" s="19"/>
      <c r="B199" s="39"/>
      <c r="C199" s="19"/>
      <c r="D199" s="19"/>
      <c r="E199" s="19"/>
    </row>
    <row r="200" spans="1:5" ht="18">
      <c r="A200" s="19"/>
      <c r="B200" s="39"/>
      <c r="C200" s="19"/>
      <c r="D200" s="19"/>
      <c r="E200" s="19"/>
    </row>
    <row r="201" spans="1:5" ht="18">
      <c r="A201" s="19"/>
      <c r="B201" s="39"/>
      <c r="C201" s="19"/>
      <c r="D201" s="19"/>
      <c r="E201" s="19"/>
    </row>
    <row r="202" spans="1:5" ht="18">
      <c r="A202" s="19"/>
      <c r="B202" s="39"/>
      <c r="C202" s="19"/>
      <c r="D202" s="19"/>
      <c r="E202" s="19"/>
    </row>
    <row r="203" spans="1:5" ht="18">
      <c r="A203" s="19"/>
      <c r="B203" s="39"/>
      <c r="C203" s="19"/>
      <c r="D203" s="19"/>
      <c r="E203" s="19"/>
    </row>
    <row r="204" spans="1:5" ht="18">
      <c r="A204" s="19"/>
      <c r="B204" s="39"/>
      <c r="C204" s="19"/>
      <c r="D204" s="19"/>
      <c r="E204" s="19"/>
    </row>
    <row r="205" spans="1:5" ht="18">
      <c r="A205" s="19"/>
      <c r="B205" s="39"/>
      <c r="C205" s="19"/>
      <c r="D205" s="19"/>
      <c r="E205" s="19"/>
    </row>
    <row r="206" spans="1:5" ht="18">
      <c r="A206" s="19"/>
      <c r="B206" s="39"/>
      <c r="C206" s="19"/>
      <c r="D206" s="19"/>
      <c r="E206" s="19"/>
    </row>
    <row r="207" spans="1:5" ht="18">
      <c r="A207" s="19"/>
      <c r="B207" s="39"/>
      <c r="C207" s="19"/>
      <c r="D207" s="19"/>
      <c r="E207" s="19"/>
    </row>
    <row r="208" spans="1:5" ht="18">
      <c r="A208" s="19"/>
      <c r="B208" s="39"/>
      <c r="C208" s="19"/>
      <c r="D208" s="19"/>
      <c r="E208" s="19"/>
    </row>
    <row r="209" spans="1:5" ht="18">
      <c r="A209" s="19"/>
      <c r="B209" s="39"/>
      <c r="C209" s="19"/>
      <c r="D209" s="19"/>
      <c r="E209" s="19"/>
    </row>
    <row r="210" spans="1:5" ht="18">
      <c r="A210" s="19"/>
      <c r="B210" s="39"/>
      <c r="C210" s="19"/>
      <c r="D210" s="19"/>
      <c r="E210" s="19"/>
    </row>
    <row r="211" spans="1:5" ht="18">
      <c r="A211" s="19"/>
      <c r="B211" s="39"/>
      <c r="C211" s="19"/>
      <c r="D211" s="19"/>
      <c r="E211" s="19"/>
    </row>
    <row r="212" spans="1:5" ht="18">
      <c r="A212" s="19"/>
      <c r="B212" s="39"/>
      <c r="C212" s="19"/>
      <c r="D212" s="19"/>
      <c r="E212" s="19"/>
    </row>
    <row r="213" spans="1:5" ht="18">
      <c r="A213" s="19"/>
      <c r="B213" s="39"/>
      <c r="C213" s="19"/>
      <c r="D213" s="19"/>
      <c r="E213" s="19"/>
    </row>
    <row r="214" spans="1:5" ht="18">
      <c r="A214" s="19"/>
      <c r="B214" s="39"/>
      <c r="C214" s="19"/>
      <c r="D214" s="19"/>
      <c r="E214" s="19"/>
    </row>
    <row r="215" spans="1:5" ht="18">
      <c r="A215" s="19"/>
      <c r="B215" s="39"/>
      <c r="C215" s="19"/>
      <c r="D215" s="19"/>
      <c r="E215" s="19"/>
    </row>
    <row r="216" spans="1:5" ht="18">
      <c r="A216" s="19"/>
      <c r="B216" s="39"/>
      <c r="C216" s="19"/>
      <c r="D216" s="19"/>
      <c r="E216" s="19"/>
    </row>
    <row r="217" spans="1:5" ht="18">
      <c r="A217" s="19"/>
      <c r="B217" s="39"/>
      <c r="C217" s="19"/>
      <c r="D217" s="19"/>
      <c r="E217" s="19"/>
    </row>
    <row r="218" spans="1:5" ht="18">
      <c r="A218" s="19"/>
      <c r="B218" s="39"/>
      <c r="C218" s="19"/>
      <c r="D218" s="19"/>
      <c r="E218" s="19"/>
    </row>
    <row r="219" spans="1:5" ht="18">
      <c r="A219" s="19"/>
      <c r="B219" s="39"/>
      <c r="C219" s="19"/>
      <c r="D219" s="19"/>
      <c r="E219" s="19"/>
    </row>
    <row r="220" spans="1:5" ht="18">
      <c r="A220" s="19"/>
      <c r="B220" s="39"/>
      <c r="C220" s="19"/>
      <c r="D220" s="19"/>
      <c r="E220" s="19"/>
    </row>
    <row r="221" spans="1:5" ht="18">
      <c r="A221" s="19"/>
      <c r="B221" s="39"/>
      <c r="C221" s="19"/>
      <c r="D221" s="19"/>
      <c r="E221" s="19"/>
    </row>
    <row r="222" spans="1:5" ht="18">
      <c r="A222" s="19"/>
      <c r="B222" s="39"/>
      <c r="C222" s="19"/>
      <c r="D222" s="19"/>
      <c r="E222" s="19"/>
    </row>
    <row r="223" spans="1:5" ht="18">
      <c r="A223" s="19"/>
      <c r="B223" s="39"/>
      <c r="C223" s="19"/>
      <c r="D223" s="19"/>
      <c r="E223" s="19"/>
    </row>
    <row r="224" spans="1:5" ht="18">
      <c r="A224" s="19"/>
      <c r="B224" s="39"/>
      <c r="C224" s="19"/>
      <c r="D224" s="19"/>
      <c r="E224" s="19"/>
    </row>
    <row r="225" spans="1:5" ht="18">
      <c r="A225" s="19"/>
      <c r="B225" s="39"/>
      <c r="C225" s="19"/>
      <c r="D225" s="19"/>
      <c r="E225" s="19"/>
    </row>
    <row r="226" spans="1:5" ht="18">
      <c r="A226" s="19"/>
      <c r="B226" s="39"/>
      <c r="C226" s="19"/>
      <c r="D226" s="19"/>
      <c r="E226" s="19"/>
    </row>
    <row r="227" spans="1:5" ht="18">
      <c r="A227" s="19"/>
      <c r="B227" s="39"/>
      <c r="C227" s="19"/>
      <c r="D227" s="19"/>
      <c r="E227" s="19"/>
    </row>
    <row r="228" spans="1:5" ht="18">
      <c r="A228" s="19"/>
      <c r="B228" s="39"/>
      <c r="C228" s="19"/>
      <c r="D228" s="19"/>
      <c r="E228" s="19"/>
    </row>
    <row r="229" spans="1:5" ht="18">
      <c r="A229" s="19"/>
      <c r="B229" s="39"/>
      <c r="C229" s="19"/>
      <c r="D229" s="19"/>
      <c r="E229" s="19"/>
    </row>
    <row r="230" spans="1:5" ht="18">
      <c r="A230" s="19"/>
      <c r="B230" s="39"/>
      <c r="C230" s="19"/>
      <c r="D230" s="19"/>
      <c r="E230" s="19"/>
    </row>
    <row r="231" spans="1:5" ht="18">
      <c r="A231" s="19"/>
      <c r="B231" s="39"/>
      <c r="C231" s="19"/>
      <c r="D231" s="19"/>
      <c r="E231" s="19"/>
    </row>
    <row r="232" spans="1:5" ht="18">
      <c r="A232" s="19"/>
      <c r="B232" s="39"/>
      <c r="C232" s="19"/>
      <c r="D232" s="19"/>
      <c r="E232" s="19"/>
    </row>
    <row r="233" spans="1:5" ht="18">
      <c r="A233" s="19"/>
      <c r="B233" s="39"/>
      <c r="C233" s="19"/>
      <c r="D233" s="19"/>
      <c r="E233" s="19"/>
    </row>
    <row r="234" spans="1:5" ht="18">
      <c r="A234" s="19"/>
      <c r="B234" s="39"/>
      <c r="C234" s="19"/>
      <c r="D234" s="19"/>
      <c r="E234" s="19"/>
    </row>
    <row r="235" spans="1:5" ht="18">
      <c r="A235" s="19"/>
      <c r="B235" s="39"/>
      <c r="C235" s="19"/>
      <c r="D235" s="19"/>
      <c r="E235" s="19"/>
    </row>
    <row r="236" spans="1:5" ht="18">
      <c r="A236" s="19"/>
      <c r="B236" s="39"/>
      <c r="C236" s="19"/>
      <c r="D236" s="19"/>
      <c r="E236" s="19"/>
    </row>
    <row r="237" spans="1:5" ht="18">
      <c r="A237" s="19"/>
      <c r="B237" s="39"/>
      <c r="C237" s="19"/>
      <c r="D237" s="19"/>
      <c r="E237" s="19"/>
    </row>
    <row r="238" spans="1:5" ht="18">
      <c r="A238" s="19"/>
      <c r="B238" s="39"/>
      <c r="C238" s="19"/>
      <c r="D238" s="19"/>
      <c r="E238" s="19"/>
    </row>
    <row r="239" spans="1:5" ht="18">
      <c r="A239" s="19"/>
      <c r="B239" s="39"/>
      <c r="C239" s="19"/>
      <c r="D239" s="19"/>
      <c r="E239" s="19"/>
    </row>
    <row r="240" spans="1:5" ht="18">
      <c r="A240" s="19"/>
      <c r="B240" s="39"/>
      <c r="C240" s="19"/>
      <c r="D240" s="19"/>
      <c r="E240" s="19"/>
    </row>
    <row r="241" spans="1:5" ht="18">
      <c r="A241" s="19"/>
      <c r="B241" s="39"/>
      <c r="C241" s="19"/>
      <c r="D241" s="19"/>
      <c r="E241" s="19"/>
    </row>
    <row r="242" spans="1:5" ht="18">
      <c r="A242" s="19"/>
      <c r="B242" s="39"/>
      <c r="C242" s="19"/>
      <c r="D242" s="19"/>
      <c r="E242" s="19"/>
    </row>
    <row r="243" spans="1:5" ht="18">
      <c r="A243" s="19"/>
      <c r="B243" s="39"/>
      <c r="C243" s="19"/>
      <c r="D243" s="19"/>
      <c r="E243" s="19"/>
    </row>
    <row r="244" spans="1:5" ht="18">
      <c r="A244" s="19"/>
      <c r="B244" s="39"/>
      <c r="C244" s="19"/>
      <c r="D244" s="19"/>
      <c r="E244" s="19"/>
    </row>
    <row r="245" spans="1:5" ht="18">
      <c r="A245" s="19"/>
      <c r="B245" s="39"/>
      <c r="C245" s="19"/>
      <c r="D245" s="19"/>
      <c r="E245" s="19"/>
    </row>
    <row r="246" spans="1:5" ht="18">
      <c r="A246" s="19"/>
      <c r="B246" s="39"/>
      <c r="C246" s="19"/>
      <c r="D246" s="19"/>
      <c r="E246" s="19"/>
    </row>
    <row r="247" spans="1:5" ht="18">
      <c r="A247" s="19"/>
      <c r="B247" s="39"/>
      <c r="C247" s="19"/>
      <c r="D247" s="19"/>
      <c r="E247" s="19"/>
    </row>
    <row r="248" spans="1:5" ht="18">
      <c r="A248" s="19"/>
      <c r="B248" s="39"/>
      <c r="C248" s="19"/>
      <c r="D248" s="19"/>
      <c r="E248" s="19"/>
    </row>
    <row r="249" spans="1:5" ht="18">
      <c r="A249" s="19"/>
      <c r="B249" s="39"/>
      <c r="C249" s="19"/>
      <c r="D249" s="19"/>
      <c r="E249" s="19"/>
    </row>
    <row r="250" spans="1:5" ht="18">
      <c r="A250" s="19"/>
      <c r="B250" s="39"/>
      <c r="C250" s="19"/>
      <c r="D250" s="19"/>
      <c r="E250" s="19"/>
    </row>
    <row r="251" spans="1:5" ht="18">
      <c r="A251" s="19"/>
      <c r="B251" s="39"/>
      <c r="C251" s="19"/>
      <c r="D251" s="19"/>
      <c r="E251" s="19"/>
    </row>
    <row r="252" spans="1:5" ht="18">
      <c r="A252" s="19"/>
      <c r="B252" s="39"/>
      <c r="C252" s="19"/>
      <c r="D252" s="19"/>
      <c r="E252" s="19"/>
    </row>
    <row r="253" spans="1:5" ht="18">
      <c r="A253" s="19"/>
      <c r="B253" s="39"/>
      <c r="C253" s="19"/>
      <c r="D253" s="19"/>
      <c r="E253" s="19"/>
    </row>
    <row r="254" spans="1:5" ht="18">
      <c r="A254" s="19"/>
      <c r="B254" s="39"/>
      <c r="C254" s="19"/>
      <c r="D254" s="19"/>
      <c r="E254" s="19"/>
    </row>
    <row r="255" spans="1:5" ht="18">
      <c r="A255" s="19"/>
      <c r="B255" s="39"/>
      <c r="C255" s="19"/>
      <c r="D255" s="19"/>
      <c r="E255" s="19"/>
    </row>
    <row r="256" spans="1:5" ht="18">
      <c r="A256" s="19"/>
      <c r="B256" s="39"/>
      <c r="C256" s="19"/>
      <c r="D256" s="19"/>
      <c r="E256" s="19"/>
    </row>
    <row r="257" spans="1:5" ht="18">
      <c r="A257" s="19"/>
      <c r="B257" s="39"/>
      <c r="C257" s="19"/>
      <c r="D257" s="19"/>
      <c r="E257" s="19"/>
    </row>
    <row r="258" spans="1:5" ht="18">
      <c r="A258" s="19"/>
      <c r="B258" s="39"/>
      <c r="C258" s="19"/>
      <c r="D258" s="19"/>
      <c r="E258" s="19"/>
    </row>
    <row r="259" spans="1:5" ht="18">
      <c r="A259" s="19"/>
      <c r="B259" s="39"/>
      <c r="C259" s="19"/>
      <c r="D259" s="19"/>
      <c r="E259" s="19"/>
    </row>
    <row r="260" spans="1:5" ht="18">
      <c r="A260" s="19"/>
      <c r="B260" s="39"/>
      <c r="C260" s="19"/>
      <c r="D260" s="19"/>
      <c r="E260" s="19"/>
    </row>
    <row r="261" spans="1:5" ht="18">
      <c r="A261" s="19"/>
      <c r="B261" s="39"/>
      <c r="C261" s="19"/>
      <c r="D261" s="19"/>
      <c r="E261" s="19"/>
    </row>
    <row r="262" spans="1:5" ht="18">
      <c r="A262" s="19"/>
      <c r="B262" s="39"/>
      <c r="C262" s="19"/>
      <c r="D262" s="19"/>
      <c r="E262" s="19"/>
    </row>
    <row r="263" spans="1:5" ht="18">
      <c r="A263" s="19"/>
      <c r="B263" s="39"/>
      <c r="C263" s="19"/>
      <c r="D263" s="19"/>
      <c r="E263" s="19"/>
    </row>
    <row r="264" spans="1:5" ht="18">
      <c r="A264" s="19"/>
      <c r="B264" s="39"/>
      <c r="C264" s="19"/>
      <c r="D264" s="19"/>
      <c r="E264" s="19"/>
    </row>
    <row r="265" spans="1:5" ht="18">
      <c r="A265" s="19"/>
      <c r="B265" s="39"/>
      <c r="C265" s="19"/>
      <c r="D265" s="19"/>
      <c r="E265" s="19"/>
    </row>
    <row r="266" spans="1:5" ht="18">
      <c r="A266" s="19"/>
      <c r="B266" s="39"/>
      <c r="C266" s="19"/>
      <c r="D266" s="19"/>
      <c r="E266" s="19"/>
    </row>
    <row r="267" spans="1:5" ht="18">
      <c r="A267" s="19"/>
      <c r="B267" s="39"/>
      <c r="C267" s="19"/>
      <c r="D267" s="19"/>
      <c r="E267" s="19"/>
    </row>
    <row r="268" spans="1:5" ht="18">
      <c r="A268" s="19"/>
      <c r="B268" s="39"/>
      <c r="C268" s="19"/>
      <c r="D268" s="19"/>
      <c r="E268" s="19"/>
    </row>
    <row r="269" spans="1:5" ht="18">
      <c r="A269" s="19"/>
      <c r="B269" s="39"/>
      <c r="C269" s="19"/>
      <c r="D269" s="19"/>
      <c r="E269" s="19"/>
    </row>
    <row r="270" spans="1:5" ht="18">
      <c r="A270" s="19"/>
      <c r="B270" s="39"/>
      <c r="C270" s="19"/>
      <c r="D270" s="19"/>
      <c r="E270" s="19"/>
    </row>
    <row r="271" spans="1:5" ht="18">
      <c r="A271" s="19"/>
      <c r="B271" s="39"/>
      <c r="C271" s="19"/>
      <c r="D271" s="19"/>
      <c r="E271" s="19"/>
    </row>
    <row r="272" spans="1:5" ht="18">
      <c r="A272" s="19"/>
      <c r="B272" s="39"/>
      <c r="C272" s="19"/>
      <c r="D272" s="19"/>
      <c r="E272" s="19"/>
    </row>
    <row r="273" spans="1:5" ht="18">
      <c r="A273" s="19"/>
      <c r="B273" s="39"/>
      <c r="C273" s="19"/>
      <c r="D273" s="19"/>
      <c r="E273" s="19"/>
    </row>
    <row r="274" spans="1:5" ht="18">
      <c r="A274" s="19"/>
      <c r="B274" s="39"/>
      <c r="C274" s="19"/>
      <c r="D274" s="19"/>
      <c r="E274" s="19"/>
    </row>
    <row r="275" spans="1:5" ht="18">
      <c r="A275" s="19"/>
      <c r="B275" s="39"/>
      <c r="C275" s="19"/>
      <c r="D275" s="19"/>
      <c r="E275" s="19"/>
    </row>
    <row r="276" spans="1:5" ht="18">
      <c r="A276" s="19"/>
      <c r="B276" s="39"/>
      <c r="C276" s="19"/>
      <c r="D276" s="19"/>
      <c r="E276" s="19"/>
    </row>
    <row r="277" spans="1:5" ht="18">
      <c r="A277" s="19"/>
      <c r="B277" s="39"/>
      <c r="C277" s="19"/>
      <c r="D277" s="19"/>
      <c r="E277" s="19"/>
    </row>
    <row r="278" spans="1:5" ht="18">
      <c r="A278" s="19"/>
      <c r="B278" s="39"/>
      <c r="C278" s="19"/>
      <c r="D278" s="19"/>
      <c r="E278" s="19"/>
    </row>
    <row r="279" spans="1:5" ht="18">
      <c r="A279" s="19"/>
      <c r="B279" s="39"/>
      <c r="C279" s="19"/>
      <c r="D279" s="19"/>
      <c r="E279" s="19"/>
    </row>
    <row r="280" spans="1:5" ht="18">
      <c r="A280" s="19"/>
      <c r="B280" s="39"/>
      <c r="C280" s="19"/>
      <c r="D280" s="19"/>
      <c r="E280" s="19"/>
    </row>
    <row r="281" spans="1:5" ht="18">
      <c r="A281" s="19"/>
      <c r="B281" s="39"/>
      <c r="C281" s="19"/>
      <c r="D281" s="19"/>
      <c r="E281" s="19"/>
    </row>
    <row r="282" spans="1:5" ht="18">
      <c r="A282" s="19"/>
      <c r="B282" s="39"/>
      <c r="C282" s="19"/>
      <c r="D282" s="19"/>
      <c r="E282" s="19"/>
    </row>
    <row r="283" spans="1:5" ht="18">
      <c r="A283" s="19"/>
      <c r="B283" s="39"/>
      <c r="C283" s="19"/>
      <c r="D283" s="19"/>
      <c r="E283" s="19"/>
    </row>
    <row r="284" spans="1:5" ht="18">
      <c r="A284" s="19"/>
      <c r="B284" s="39"/>
      <c r="C284" s="19"/>
      <c r="D284" s="19"/>
      <c r="E284" s="19"/>
    </row>
    <row r="285" spans="1:5" ht="18">
      <c r="A285" s="19"/>
      <c r="B285" s="39"/>
      <c r="C285" s="19"/>
      <c r="D285" s="19"/>
      <c r="E285" s="19"/>
    </row>
    <row r="286" spans="1:5" ht="18">
      <c r="A286" s="19"/>
      <c r="B286" s="39"/>
      <c r="C286" s="19"/>
      <c r="D286" s="19"/>
      <c r="E286" s="19"/>
    </row>
    <row r="287" spans="1:5" ht="18">
      <c r="A287" s="19"/>
      <c r="B287" s="39"/>
      <c r="C287" s="19"/>
      <c r="D287" s="19"/>
      <c r="E287" s="19"/>
    </row>
    <row r="288" spans="1:5" ht="18">
      <c r="A288" s="19"/>
      <c r="B288" s="39"/>
      <c r="C288" s="19"/>
      <c r="D288" s="19"/>
      <c r="E288" s="19"/>
    </row>
    <row r="289" spans="1:5" ht="18">
      <c r="A289" s="19"/>
      <c r="B289" s="39"/>
      <c r="C289" s="19"/>
      <c r="D289" s="19"/>
      <c r="E289" s="19"/>
    </row>
    <row r="290" spans="1:5" ht="18">
      <c r="A290" s="19"/>
      <c r="B290" s="39"/>
      <c r="C290" s="19"/>
      <c r="D290" s="19"/>
      <c r="E290" s="19"/>
    </row>
    <row r="291" spans="1:5" ht="18">
      <c r="A291" s="19"/>
      <c r="B291" s="39"/>
      <c r="C291" s="19"/>
      <c r="D291" s="19"/>
      <c r="E291" s="19"/>
    </row>
    <row r="292" spans="1:5" ht="18">
      <c r="A292" s="19"/>
      <c r="B292" s="39"/>
      <c r="C292" s="19"/>
      <c r="D292" s="19"/>
      <c r="E292" s="19"/>
    </row>
    <row r="293" spans="1:5" ht="18">
      <c r="A293" s="19"/>
      <c r="B293" s="39"/>
      <c r="C293" s="19"/>
      <c r="D293" s="19"/>
      <c r="E293" s="19"/>
    </row>
    <row r="294" spans="1:5" ht="18">
      <c r="A294" s="19"/>
      <c r="B294" s="39"/>
      <c r="C294" s="19"/>
      <c r="D294" s="19"/>
      <c r="E294" s="19"/>
    </row>
    <row r="295" spans="1:5" ht="18">
      <c r="A295" s="19"/>
      <c r="B295" s="39"/>
      <c r="C295" s="19"/>
      <c r="D295" s="19"/>
      <c r="E295" s="19"/>
    </row>
    <row r="296" spans="1:5" ht="18">
      <c r="A296" s="19"/>
      <c r="B296" s="39"/>
      <c r="C296" s="19"/>
      <c r="D296" s="19"/>
      <c r="E296" s="19"/>
    </row>
    <row r="297" spans="1:5" ht="18">
      <c r="A297" s="19"/>
      <c r="B297" s="39"/>
      <c r="C297" s="19"/>
      <c r="D297" s="19"/>
      <c r="E297" s="19"/>
    </row>
    <row r="298" spans="1:5" ht="18">
      <c r="A298" s="19"/>
      <c r="B298" s="39"/>
      <c r="C298" s="19"/>
      <c r="D298" s="19"/>
      <c r="E298" s="19"/>
    </row>
    <row r="299" spans="1:5" ht="18">
      <c r="A299" s="19"/>
      <c r="B299" s="39"/>
      <c r="C299" s="19"/>
      <c r="D299" s="19"/>
      <c r="E299" s="19"/>
    </row>
    <row r="300" spans="1:5" ht="18">
      <c r="A300" s="19"/>
      <c r="B300" s="39"/>
      <c r="C300" s="19"/>
      <c r="D300" s="19"/>
      <c r="E300" s="19"/>
    </row>
    <row r="301" spans="1:5" ht="18">
      <c r="A301" s="19"/>
      <c r="B301" s="39"/>
      <c r="C301" s="19"/>
      <c r="D301" s="19"/>
      <c r="E301" s="19"/>
    </row>
    <row r="302" spans="1:5" ht="18">
      <c r="A302" s="19"/>
      <c r="B302" s="39"/>
      <c r="C302" s="19"/>
      <c r="D302" s="19"/>
      <c r="E302" s="19"/>
    </row>
    <row r="303" spans="1:5" ht="18">
      <c r="A303" s="19"/>
      <c r="B303" s="39"/>
      <c r="C303" s="19"/>
      <c r="D303" s="19"/>
      <c r="E303" s="19"/>
    </row>
    <row r="304" spans="1:5" ht="18">
      <c r="A304" s="19"/>
      <c r="B304" s="39"/>
      <c r="C304" s="19"/>
      <c r="D304" s="19"/>
      <c r="E304" s="19"/>
    </row>
    <row r="305" spans="1:5" ht="18">
      <c r="A305" s="19"/>
      <c r="B305" s="39"/>
      <c r="C305" s="19"/>
      <c r="D305" s="19"/>
      <c r="E305" s="19"/>
    </row>
    <row r="306" spans="1:5" ht="18">
      <c r="A306" s="19"/>
      <c r="B306" s="39"/>
      <c r="C306" s="19"/>
      <c r="D306" s="19"/>
      <c r="E306" s="19"/>
    </row>
    <row r="307" spans="1:5" ht="18">
      <c r="A307" s="19"/>
      <c r="B307" s="39"/>
      <c r="C307" s="19"/>
      <c r="D307" s="19"/>
      <c r="E307" s="19"/>
    </row>
    <row r="308" spans="1:5" ht="18">
      <c r="A308" s="19"/>
      <c r="B308" s="39"/>
      <c r="C308" s="19"/>
      <c r="D308" s="19"/>
      <c r="E308" s="19"/>
    </row>
    <row r="309" spans="1:5" ht="18">
      <c r="A309" s="19"/>
      <c r="B309" s="39"/>
      <c r="C309" s="19"/>
      <c r="D309" s="19"/>
      <c r="E309" s="19"/>
    </row>
    <row r="310" spans="1:5" ht="18">
      <c r="A310" s="19"/>
      <c r="B310" s="39"/>
      <c r="C310" s="19"/>
      <c r="D310" s="19"/>
      <c r="E310" s="19"/>
    </row>
    <row r="311" spans="1:5" ht="18">
      <c r="A311" s="19"/>
      <c r="B311" s="39"/>
      <c r="C311" s="19"/>
      <c r="D311" s="19"/>
      <c r="E311" s="19"/>
    </row>
    <row r="312" spans="1:5" ht="18">
      <c r="A312" s="19"/>
      <c r="B312" s="39"/>
      <c r="C312" s="19"/>
      <c r="D312" s="19"/>
      <c r="E312" s="19"/>
    </row>
    <row r="313" spans="1:5" ht="18">
      <c r="A313" s="19"/>
      <c r="B313" s="39"/>
      <c r="C313" s="19"/>
      <c r="D313" s="19"/>
      <c r="E313" s="19"/>
    </row>
    <row r="314" spans="1:5" ht="18">
      <c r="A314" s="19"/>
      <c r="B314" s="39"/>
      <c r="C314" s="19"/>
      <c r="D314" s="19"/>
      <c r="E314" s="19"/>
    </row>
    <row r="315" spans="1:5" ht="18">
      <c r="A315" s="19"/>
      <c r="B315" s="39"/>
      <c r="C315" s="19"/>
      <c r="D315" s="19"/>
      <c r="E315" s="19"/>
    </row>
    <row r="316" spans="1:5" ht="18">
      <c r="A316" s="19"/>
      <c r="B316" s="39"/>
      <c r="C316" s="19"/>
      <c r="D316" s="19"/>
      <c r="E316" s="19"/>
    </row>
    <row r="317" spans="1:5" ht="18">
      <c r="A317" s="19"/>
      <c r="B317" s="39"/>
      <c r="C317" s="19"/>
      <c r="D317" s="19"/>
      <c r="E317" s="19"/>
    </row>
    <row r="318" spans="1:5" ht="18">
      <c r="A318" s="19"/>
      <c r="B318" s="39"/>
      <c r="C318" s="19"/>
      <c r="D318" s="19"/>
      <c r="E318" s="19"/>
    </row>
    <row r="319" spans="1:5" ht="18">
      <c r="A319" s="19"/>
      <c r="B319" s="39"/>
      <c r="C319" s="19"/>
      <c r="D319" s="19"/>
      <c r="E319" s="19"/>
    </row>
    <row r="320" spans="1:5" ht="18">
      <c r="A320" s="19"/>
      <c r="B320" s="39"/>
      <c r="C320" s="19"/>
      <c r="D320" s="19"/>
      <c r="E320" s="19"/>
    </row>
    <row r="321" spans="1:5" ht="18">
      <c r="A321" s="19"/>
      <c r="B321" s="39"/>
      <c r="C321" s="19"/>
      <c r="D321" s="19"/>
      <c r="E321" s="19"/>
    </row>
    <row r="322" spans="1:5" ht="18">
      <c r="A322" s="19"/>
      <c r="B322" s="39"/>
      <c r="C322" s="19"/>
      <c r="D322" s="19"/>
      <c r="E322" s="19"/>
    </row>
    <row r="323" spans="1:5" ht="18">
      <c r="A323" s="19"/>
      <c r="B323" s="39"/>
      <c r="C323" s="19"/>
      <c r="D323" s="19"/>
      <c r="E323" s="19"/>
    </row>
    <row r="324" spans="1:5" ht="18">
      <c r="A324" s="19"/>
      <c r="B324" s="39"/>
      <c r="C324" s="19"/>
      <c r="D324" s="19"/>
      <c r="E324" s="19"/>
    </row>
    <row r="325" spans="1:5" ht="18">
      <c r="A325" s="19"/>
      <c r="B325" s="39"/>
      <c r="C325" s="19"/>
      <c r="D325" s="19"/>
      <c r="E325" s="19"/>
    </row>
    <row r="326" spans="1:5" ht="18">
      <c r="A326" s="19"/>
      <c r="B326" s="39"/>
      <c r="C326" s="19"/>
      <c r="D326" s="19"/>
      <c r="E326" s="19"/>
    </row>
    <row r="327" spans="1:5" ht="18">
      <c r="A327" s="19"/>
      <c r="B327" s="39"/>
      <c r="C327" s="19"/>
      <c r="D327" s="19"/>
      <c r="E327" s="19"/>
    </row>
    <row r="328" spans="1:5" ht="18">
      <c r="A328" s="19"/>
      <c r="B328" s="39"/>
      <c r="C328" s="19"/>
      <c r="D328" s="19"/>
      <c r="E328" s="19"/>
    </row>
    <row r="329" spans="1:5" ht="18">
      <c r="A329" s="19"/>
      <c r="B329" s="39"/>
      <c r="C329" s="19"/>
      <c r="D329" s="19"/>
      <c r="E329" s="19"/>
    </row>
    <row r="330" spans="1:5" ht="18">
      <c r="A330" s="19"/>
      <c r="B330" s="39"/>
      <c r="C330" s="19"/>
      <c r="D330" s="19"/>
      <c r="E330" s="19"/>
    </row>
    <row r="331" spans="1:5" ht="18">
      <c r="A331" s="19"/>
      <c r="B331" s="39"/>
      <c r="C331" s="19"/>
      <c r="D331" s="19"/>
      <c r="E331" s="19"/>
    </row>
    <row r="332" spans="1:5" ht="18">
      <c r="A332" s="19"/>
      <c r="B332" s="39"/>
      <c r="C332" s="19"/>
      <c r="D332" s="19"/>
      <c r="E332" s="19"/>
    </row>
    <row r="333" spans="1:5" ht="18">
      <c r="A333" s="19"/>
      <c r="B333" s="39"/>
      <c r="C333" s="19"/>
      <c r="D333" s="19"/>
      <c r="E333" s="19"/>
    </row>
    <row r="334" spans="1:5" ht="18">
      <c r="A334" s="19"/>
      <c r="B334" s="39"/>
      <c r="C334" s="19"/>
      <c r="D334" s="19"/>
      <c r="E334" s="19"/>
    </row>
    <row r="335" spans="1:5" ht="18">
      <c r="A335" s="19"/>
      <c r="B335" s="39"/>
      <c r="C335" s="19"/>
      <c r="D335" s="19"/>
      <c r="E335" s="19"/>
    </row>
    <row r="336" spans="1:5" ht="18">
      <c r="A336" s="19"/>
      <c r="B336" s="39"/>
      <c r="C336" s="19"/>
      <c r="D336" s="19"/>
      <c r="E336" s="19"/>
    </row>
    <row r="337" spans="1:5" ht="18">
      <c r="A337" s="19"/>
      <c r="B337" s="39"/>
      <c r="C337" s="19"/>
      <c r="D337" s="19"/>
      <c r="E337" s="19"/>
    </row>
    <row r="338" spans="1:5" ht="18">
      <c r="A338" s="19"/>
      <c r="B338" s="39"/>
      <c r="C338" s="19"/>
      <c r="D338" s="19"/>
      <c r="E338" s="19"/>
    </row>
    <row r="339" spans="1:5" ht="18">
      <c r="A339" s="19"/>
      <c r="B339" s="39"/>
      <c r="C339" s="19"/>
      <c r="D339" s="19"/>
      <c r="E339" s="19"/>
    </row>
    <row r="340" spans="1:5" ht="18">
      <c r="A340" s="19"/>
      <c r="B340" s="39"/>
      <c r="C340" s="19"/>
      <c r="D340" s="19"/>
      <c r="E340" s="19"/>
    </row>
    <row r="341" spans="1:5" ht="18">
      <c r="A341" s="19"/>
      <c r="B341" s="39"/>
      <c r="C341" s="19"/>
      <c r="D341" s="19"/>
      <c r="E341" s="19"/>
    </row>
    <row r="342" spans="1:5" ht="18">
      <c r="A342" s="19"/>
      <c r="B342" s="39"/>
      <c r="C342" s="19"/>
      <c r="D342" s="19"/>
      <c r="E342" s="19"/>
    </row>
    <row r="343" spans="1:5" ht="18">
      <c r="A343" s="19"/>
      <c r="B343" s="39"/>
      <c r="C343" s="19"/>
      <c r="D343" s="19"/>
      <c r="E343" s="19"/>
    </row>
    <row r="344" spans="1:5" ht="18">
      <c r="A344" s="19"/>
      <c r="B344" s="39"/>
      <c r="C344" s="19"/>
      <c r="D344" s="19"/>
      <c r="E344" s="19"/>
    </row>
    <row r="345" spans="1:5" ht="18">
      <c r="A345" s="19"/>
      <c r="B345" s="39"/>
      <c r="C345" s="19"/>
      <c r="D345" s="19"/>
      <c r="E345" s="19"/>
    </row>
    <row r="346" spans="1:5" ht="18">
      <c r="A346" s="19"/>
      <c r="B346" s="39"/>
      <c r="C346" s="19"/>
      <c r="D346" s="19"/>
      <c r="E346" s="19"/>
    </row>
    <row r="347" spans="1:5" ht="18">
      <c r="A347" s="19"/>
      <c r="B347" s="39"/>
      <c r="C347" s="19"/>
      <c r="D347" s="19"/>
      <c r="E347" s="19"/>
    </row>
    <row r="348" spans="1:5" ht="18">
      <c r="A348" s="19"/>
      <c r="B348" s="39"/>
      <c r="C348" s="19"/>
      <c r="D348" s="19"/>
      <c r="E348" s="19"/>
    </row>
    <row r="349" spans="1:5" ht="18">
      <c r="A349" s="19"/>
      <c r="B349" s="39"/>
      <c r="C349" s="19"/>
      <c r="D349" s="19"/>
      <c r="E349" s="19"/>
    </row>
    <row r="350" spans="1:5" ht="18">
      <c r="A350" s="19"/>
      <c r="B350" s="39"/>
      <c r="C350" s="19"/>
      <c r="D350" s="19"/>
      <c r="E350" s="19"/>
    </row>
    <row r="351" spans="1:5" ht="18">
      <c r="A351" s="19"/>
      <c r="B351" s="39"/>
      <c r="C351" s="19"/>
      <c r="D351" s="19"/>
      <c r="E351" s="19"/>
    </row>
    <row r="352" spans="1:5" ht="18">
      <c r="A352" s="19"/>
      <c r="B352" s="39"/>
      <c r="C352" s="19"/>
      <c r="D352" s="19"/>
      <c r="E352" s="19"/>
    </row>
    <row r="353" spans="1:5" ht="18">
      <c r="A353" s="19"/>
      <c r="B353" s="39"/>
      <c r="C353" s="19"/>
      <c r="D353" s="19"/>
      <c r="E353" s="19"/>
    </row>
    <row r="354" spans="1:5" ht="18">
      <c r="A354" s="19"/>
      <c r="B354" s="39"/>
      <c r="C354" s="19"/>
      <c r="D354" s="19"/>
      <c r="E354" s="19"/>
    </row>
    <row r="355" spans="1:5" ht="18">
      <c r="A355" s="19"/>
      <c r="B355" s="39"/>
      <c r="C355" s="19"/>
      <c r="D355" s="19"/>
      <c r="E355" s="19"/>
    </row>
    <row r="356" spans="1:5" ht="18">
      <c r="A356" s="19"/>
      <c r="B356" s="39"/>
      <c r="C356" s="19"/>
      <c r="D356" s="19"/>
      <c r="E356" s="19"/>
    </row>
    <row r="357" spans="1:5" ht="18">
      <c r="A357" s="19"/>
      <c r="B357" s="39"/>
      <c r="C357" s="19"/>
      <c r="D357" s="19"/>
      <c r="E357" s="19"/>
    </row>
    <row r="358" spans="1:5" ht="18">
      <c r="A358" s="19"/>
      <c r="B358" s="39"/>
      <c r="C358" s="19"/>
      <c r="D358" s="19"/>
      <c r="E358" s="19"/>
    </row>
    <row r="359" spans="1:5" ht="18">
      <c r="A359" s="19"/>
      <c r="B359" s="39"/>
      <c r="C359" s="19"/>
      <c r="D359" s="19"/>
      <c r="E359" s="19"/>
    </row>
    <row r="360" spans="1:5" ht="18">
      <c r="A360" s="19"/>
      <c r="B360" s="39"/>
      <c r="C360" s="19"/>
      <c r="D360" s="19"/>
      <c r="E360" s="19"/>
    </row>
    <row r="361" spans="1:5" ht="18">
      <c r="A361" s="19"/>
      <c r="B361" s="39"/>
      <c r="C361" s="19"/>
      <c r="D361" s="19"/>
      <c r="E361" s="19"/>
    </row>
    <row r="362" spans="1:5" ht="18">
      <c r="A362" s="19"/>
      <c r="B362" s="39"/>
      <c r="C362" s="19"/>
      <c r="D362" s="19"/>
      <c r="E362" s="19"/>
    </row>
    <row r="363" spans="1:5" ht="18">
      <c r="A363" s="19"/>
      <c r="B363" s="39"/>
      <c r="C363" s="19"/>
      <c r="D363" s="19"/>
      <c r="E363" s="19"/>
    </row>
    <row r="364" spans="1:5" ht="18">
      <c r="A364" s="19"/>
      <c r="B364" s="39"/>
      <c r="C364" s="19"/>
      <c r="D364" s="19"/>
      <c r="E364" s="19"/>
    </row>
    <row r="365" spans="1:5" ht="18">
      <c r="A365" s="19"/>
      <c r="B365" s="39"/>
      <c r="C365" s="19"/>
      <c r="D365" s="19"/>
      <c r="E365" s="19"/>
    </row>
    <row r="366" spans="1:5" ht="18">
      <c r="A366" s="19"/>
      <c r="B366" s="39"/>
      <c r="C366" s="19"/>
      <c r="D366" s="19"/>
      <c r="E366" s="19"/>
    </row>
    <row r="367" spans="1:5" ht="18">
      <c r="A367" s="19"/>
      <c r="B367" s="39"/>
      <c r="C367" s="19"/>
      <c r="D367" s="19"/>
      <c r="E367" s="19"/>
    </row>
    <row r="368" spans="1:5" ht="18">
      <c r="A368" s="19"/>
      <c r="B368" s="39"/>
      <c r="C368" s="19"/>
      <c r="D368" s="19"/>
      <c r="E368" s="19"/>
    </row>
    <row r="369" spans="1:5" ht="18">
      <c r="A369" s="19"/>
      <c r="B369" s="39"/>
      <c r="C369" s="19"/>
      <c r="D369" s="19"/>
      <c r="E369" s="19"/>
    </row>
    <row r="370" spans="1:5" ht="18">
      <c r="A370" s="19"/>
      <c r="B370" s="39"/>
      <c r="C370" s="19"/>
      <c r="D370" s="19"/>
      <c r="E370" s="19"/>
    </row>
    <row r="371" spans="1:5" ht="18">
      <c r="A371" s="19"/>
      <c r="B371" s="39"/>
      <c r="C371" s="19"/>
      <c r="D371" s="19"/>
      <c r="E371" s="19"/>
    </row>
    <row r="372" spans="1:5" ht="18">
      <c r="A372" s="19"/>
      <c r="B372" s="39"/>
      <c r="C372" s="19"/>
      <c r="D372" s="19"/>
      <c r="E372" s="19"/>
    </row>
    <row r="373" spans="1:5" ht="18">
      <c r="A373" s="19"/>
      <c r="B373" s="39"/>
      <c r="C373" s="19"/>
      <c r="D373" s="19"/>
      <c r="E373" s="19"/>
    </row>
    <row r="374" spans="1:5" ht="18">
      <c r="A374" s="19"/>
      <c r="B374" s="39"/>
      <c r="C374" s="19"/>
      <c r="D374" s="19"/>
      <c r="E374" s="19"/>
    </row>
    <row r="375" spans="1:5" ht="18">
      <c r="A375" s="19"/>
      <c r="B375" s="39"/>
      <c r="C375" s="19"/>
      <c r="D375" s="19"/>
      <c r="E375" s="19"/>
    </row>
    <row r="376" spans="1:5" ht="18">
      <c r="A376" s="19"/>
      <c r="B376" s="39"/>
      <c r="C376" s="19"/>
      <c r="D376" s="19"/>
      <c r="E376" s="19"/>
    </row>
    <row r="377" spans="1:5" ht="18">
      <c r="A377" s="19"/>
      <c r="B377" s="39"/>
      <c r="C377" s="19"/>
      <c r="D377" s="19"/>
      <c r="E377" s="19"/>
    </row>
    <row r="378" spans="1:5" ht="18">
      <c r="A378" s="19"/>
      <c r="B378" s="39"/>
      <c r="C378" s="19"/>
      <c r="D378" s="19"/>
      <c r="E378" s="19"/>
    </row>
    <row r="379" spans="1:5" ht="18">
      <c r="A379" s="19"/>
      <c r="B379" s="39"/>
      <c r="C379" s="19"/>
      <c r="D379" s="19"/>
      <c r="E379" s="19"/>
    </row>
    <row r="380" spans="1:5" ht="18">
      <c r="A380" s="19"/>
      <c r="B380" s="39"/>
      <c r="C380" s="19"/>
      <c r="D380" s="19"/>
      <c r="E380" s="19"/>
    </row>
    <row r="381" spans="1:5" ht="18">
      <c r="A381" s="19"/>
      <c r="B381" s="39"/>
      <c r="C381" s="19"/>
      <c r="D381" s="19"/>
      <c r="E381" s="19"/>
    </row>
    <row r="382" spans="1:5" ht="18">
      <c r="A382" s="19"/>
      <c r="B382" s="39"/>
      <c r="C382" s="19"/>
      <c r="D382" s="19"/>
      <c r="E382" s="19"/>
    </row>
    <row r="383" spans="1:5" ht="18">
      <c r="A383" s="19"/>
      <c r="B383" s="39"/>
      <c r="C383" s="19"/>
      <c r="D383" s="19"/>
      <c r="E383" s="19"/>
    </row>
    <row r="384" spans="1:5" ht="18">
      <c r="A384" s="19"/>
      <c r="B384" s="39"/>
      <c r="C384" s="19"/>
      <c r="D384" s="19"/>
      <c r="E384" s="19"/>
    </row>
    <row r="385" spans="1:5" ht="18">
      <c r="A385" s="19"/>
      <c r="B385" s="39"/>
      <c r="C385" s="19"/>
      <c r="D385" s="19"/>
      <c r="E385" s="19"/>
    </row>
    <row r="386" spans="1:5" ht="18">
      <c r="A386" s="19"/>
      <c r="B386" s="39"/>
      <c r="C386" s="19"/>
      <c r="D386" s="19"/>
      <c r="E386" s="19"/>
    </row>
    <row r="387" spans="1:5" ht="18">
      <c r="A387" s="19"/>
      <c r="B387" s="39"/>
      <c r="C387" s="19"/>
      <c r="D387" s="19"/>
      <c r="E387" s="19"/>
    </row>
    <row r="388" spans="1:5" ht="18">
      <c r="A388" s="19"/>
      <c r="B388" s="39"/>
      <c r="C388" s="19"/>
      <c r="D388" s="19"/>
      <c r="E388" s="19"/>
    </row>
    <row r="389" spans="1:5" ht="18">
      <c r="A389" s="19"/>
      <c r="B389" s="39"/>
      <c r="C389" s="19"/>
      <c r="D389" s="19"/>
      <c r="E389" s="19"/>
    </row>
    <row r="390" spans="1:5" ht="18">
      <c r="A390" s="19"/>
      <c r="B390" s="39"/>
      <c r="C390" s="19"/>
      <c r="D390" s="19"/>
      <c r="E390" s="19"/>
    </row>
    <row r="391" spans="1:5" ht="18">
      <c r="A391" s="19"/>
      <c r="B391" s="39"/>
      <c r="C391" s="19"/>
      <c r="D391" s="19"/>
      <c r="E391" s="19"/>
    </row>
    <row r="392" spans="1:5" ht="18">
      <c r="A392" s="19"/>
      <c r="B392" s="39"/>
      <c r="C392" s="19"/>
      <c r="D392" s="19"/>
      <c r="E392" s="19"/>
    </row>
    <row r="393" spans="1:5" ht="18">
      <c r="A393" s="19"/>
      <c r="B393" s="39"/>
      <c r="C393" s="19"/>
      <c r="D393" s="19"/>
      <c r="E393" s="19"/>
    </row>
    <row r="394" spans="1:5" ht="18">
      <c r="A394" s="19"/>
      <c r="B394" s="39"/>
      <c r="C394" s="19"/>
      <c r="D394" s="19"/>
      <c r="E394" s="19"/>
    </row>
    <row r="395" spans="1:5" ht="18">
      <c r="A395" s="19"/>
      <c r="B395" s="39"/>
      <c r="C395" s="19"/>
      <c r="D395" s="19"/>
      <c r="E395" s="19"/>
    </row>
    <row r="396" spans="1:5" ht="18">
      <c r="A396" s="19"/>
      <c r="B396" s="39"/>
      <c r="C396" s="19"/>
      <c r="D396" s="19"/>
      <c r="E396" s="19"/>
    </row>
    <row r="397" spans="1:5" ht="18">
      <c r="A397" s="19"/>
      <c r="B397" s="39"/>
      <c r="C397" s="19"/>
      <c r="D397" s="19"/>
      <c r="E397" s="19"/>
    </row>
    <row r="398" spans="1:5" ht="18">
      <c r="A398" s="19"/>
      <c r="B398" s="39"/>
      <c r="C398" s="19"/>
      <c r="D398" s="19"/>
      <c r="E398" s="19"/>
    </row>
    <row r="399" spans="1:5" ht="18">
      <c r="A399" s="19"/>
      <c r="B399" s="39"/>
      <c r="C399" s="19"/>
      <c r="D399" s="19"/>
      <c r="E399" s="19"/>
    </row>
    <row r="400" spans="1:5" ht="18">
      <c r="A400" s="19"/>
      <c r="B400" s="39"/>
      <c r="C400" s="19"/>
      <c r="D400" s="19"/>
      <c r="E400" s="19"/>
    </row>
    <row r="401" spans="1:5" ht="18">
      <c r="A401" s="19"/>
      <c r="B401" s="39"/>
      <c r="C401" s="19"/>
      <c r="D401" s="19"/>
      <c r="E401" s="19"/>
    </row>
    <row r="402" spans="1:5" ht="18">
      <c r="A402" s="19"/>
      <c r="B402" s="39"/>
      <c r="C402" s="19"/>
      <c r="D402" s="19"/>
      <c r="E402" s="19"/>
    </row>
    <row r="403" spans="1:5" ht="18">
      <c r="A403" s="19"/>
      <c r="B403" s="39"/>
      <c r="C403" s="19"/>
      <c r="D403" s="19"/>
      <c r="E403" s="19"/>
    </row>
    <row r="404" spans="1:5" ht="18">
      <c r="A404" s="19"/>
      <c r="B404" s="39"/>
      <c r="C404" s="19"/>
      <c r="D404" s="19"/>
      <c r="E404" s="19"/>
    </row>
    <row r="405" spans="1:5" ht="18">
      <c r="A405" s="19"/>
      <c r="B405" s="39"/>
      <c r="C405" s="19"/>
      <c r="D405" s="19"/>
      <c r="E405" s="19"/>
    </row>
    <row r="406" spans="1:5" ht="18">
      <c r="A406" s="19"/>
      <c r="B406" s="39"/>
      <c r="C406" s="19"/>
      <c r="D406" s="19"/>
      <c r="E406" s="19"/>
    </row>
    <row r="407" spans="1:5" ht="18">
      <c r="A407" s="19"/>
      <c r="B407" s="39"/>
      <c r="C407" s="19"/>
      <c r="D407" s="19"/>
      <c r="E407" s="19"/>
    </row>
    <row r="408" spans="1:5" ht="18">
      <c r="A408" s="19"/>
      <c r="B408" s="39"/>
      <c r="C408" s="19"/>
      <c r="D408" s="19"/>
      <c r="E408" s="19"/>
    </row>
    <row r="409" spans="1:5" ht="18">
      <c r="A409" s="19"/>
      <c r="B409" s="39"/>
      <c r="C409" s="19"/>
      <c r="D409" s="19"/>
      <c r="E409" s="19"/>
    </row>
    <row r="410" spans="1:5" ht="18">
      <c r="A410" s="19"/>
      <c r="B410" s="39"/>
      <c r="C410" s="19"/>
      <c r="D410" s="19"/>
      <c r="E410" s="19"/>
    </row>
    <row r="411" spans="1:5" ht="18">
      <c r="A411" s="19"/>
      <c r="B411" s="39"/>
      <c r="C411" s="19"/>
      <c r="D411" s="19"/>
      <c r="E411" s="19"/>
    </row>
    <row r="412" spans="1:5" ht="18">
      <c r="A412" s="19"/>
      <c r="B412" s="39"/>
      <c r="C412" s="19"/>
      <c r="D412" s="19"/>
      <c r="E412" s="19"/>
    </row>
    <row r="413" spans="1:5" ht="18">
      <c r="A413" s="19"/>
      <c r="B413" s="39"/>
      <c r="C413" s="19"/>
      <c r="D413" s="19"/>
      <c r="E413" s="19"/>
    </row>
    <row r="414" spans="1:5" ht="18">
      <c r="A414" s="19"/>
      <c r="B414" s="39"/>
      <c r="C414" s="19"/>
      <c r="D414" s="19"/>
      <c r="E414" s="19"/>
    </row>
    <row r="415" spans="1:5" ht="18">
      <c r="A415" s="19"/>
      <c r="B415" s="39"/>
      <c r="C415" s="19"/>
      <c r="D415" s="19"/>
      <c r="E415" s="19"/>
    </row>
    <row r="416" spans="1:5" ht="18">
      <c r="A416" s="19"/>
      <c r="B416" s="39"/>
      <c r="C416" s="19"/>
      <c r="D416" s="19"/>
      <c r="E416" s="19"/>
    </row>
    <row r="417" spans="1:5" ht="18">
      <c r="A417" s="19"/>
      <c r="B417" s="39"/>
      <c r="C417" s="19"/>
      <c r="D417" s="19"/>
      <c r="E417" s="19"/>
    </row>
    <row r="418" spans="1:5" ht="18">
      <c r="A418" s="19"/>
      <c r="B418" s="39"/>
      <c r="C418" s="19"/>
      <c r="D418" s="19"/>
      <c r="E418" s="19"/>
    </row>
    <row r="419" spans="1:5" ht="18">
      <c r="A419" s="19"/>
      <c r="B419" s="39"/>
      <c r="C419" s="19"/>
      <c r="D419" s="19"/>
      <c r="E419" s="19"/>
    </row>
    <row r="420" spans="1:5" ht="18">
      <c r="A420" s="19"/>
      <c r="B420" s="39"/>
      <c r="C420" s="19"/>
      <c r="D420" s="19"/>
      <c r="E420" s="19"/>
    </row>
    <row r="421" spans="1:5" ht="18">
      <c r="A421" s="19"/>
      <c r="B421" s="39"/>
      <c r="C421" s="19"/>
      <c r="D421" s="19"/>
      <c r="E421" s="19"/>
    </row>
    <row r="422" spans="1:5" ht="18">
      <c r="A422" s="19"/>
      <c r="B422" s="39"/>
      <c r="C422" s="19"/>
      <c r="D422" s="19"/>
      <c r="E422" s="19"/>
    </row>
    <row r="423" spans="1:5" ht="18">
      <c r="A423" s="19"/>
      <c r="B423" s="39"/>
      <c r="C423" s="19"/>
      <c r="D423" s="19"/>
      <c r="E423" s="19"/>
    </row>
    <row r="424" spans="1:5" ht="18">
      <c r="A424" s="19"/>
      <c r="B424" s="39"/>
      <c r="C424" s="19"/>
      <c r="D424" s="19"/>
      <c r="E424" s="19"/>
    </row>
    <row r="425" spans="1:5" ht="18">
      <c r="A425" s="19"/>
      <c r="B425" s="39"/>
      <c r="C425" s="19"/>
      <c r="D425" s="19"/>
      <c r="E425" s="19"/>
    </row>
    <row r="426" spans="1:5" ht="18">
      <c r="A426" s="19"/>
      <c r="B426" s="39"/>
      <c r="C426" s="19"/>
      <c r="D426" s="19"/>
      <c r="E426" s="19"/>
    </row>
    <row r="427" spans="1:5" ht="18">
      <c r="A427" s="19"/>
      <c r="B427" s="39"/>
      <c r="C427" s="19"/>
      <c r="D427" s="19"/>
      <c r="E427" s="19"/>
    </row>
    <row r="428" spans="1:5" ht="18">
      <c r="A428" s="19"/>
      <c r="B428" s="39"/>
      <c r="C428" s="19"/>
      <c r="D428" s="19"/>
      <c r="E428" s="19"/>
    </row>
    <row r="429" spans="1:5" ht="18">
      <c r="A429" s="19"/>
      <c r="B429" s="39"/>
      <c r="C429" s="19"/>
      <c r="D429" s="19"/>
      <c r="E429" s="19"/>
    </row>
    <row r="430" spans="1:5" ht="18">
      <c r="A430" s="19"/>
      <c r="B430" s="39"/>
      <c r="C430" s="19"/>
      <c r="D430" s="19"/>
      <c r="E430" s="19"/>
    </row>
    <row r="431" spans="1:5" ht="18">
      <c r="A431" s="19"/>
      <c r="B431" s="39"/>
      <c r="C431" s="19"/>
      <c r="D431" s="19"/>
      <c r="E431" s="19"/>
    </row>
    <row r="432" spans="1:5" ht="18">
      <c r="A432" s="19"/>
      <c r="B432" s="39"/>
      <c r="C432" s="19"/>
      <c r="D432" s="19"/>
      <c r="E432" s="19"/>
    </row>
    <row r="433" spans="1:5" ht="18">
      <c r="A433" s="19"/>
      <c r="B433" s="39"/>
      <c r="C433" s="19"/>
      <c r="D433" s="19"/>
      <c r="E433" s="19"/>
    </row>
    <row r="434" spans="1:5" ht="18">
      <c r="A434" s="19"/>
      <c r="B434" s="39"/>
      <c r="C434" s="19"/>
      <c r="D434" s="19"/>
      <c r="E434" s="19"/>
    </row>
    <row r="435" spans="1:5" ht="18">
      <c r="A435" s="19"/>
      <c r="B435" s="39"/>
      <c r="C435" s="19"/>
      <c r="D435" s="19"/>
      <c r="E435" s="19"/>
    </row>
    <row r="436" spans="1:5" ht="18">
      <c r="A436" s="19"/>
      <c r="B436" s="39"/>
      <c r="C436" s="19"/>
      <c r="D436" s="19"/>
      <c r="E436" s="19"/>
    </row>
    <row r="437" spans="1:5" ht="18">
      <c r="A437" s="19"/>
      <c r="B437" s="39"/>
      <c r="C437" s="19"/>
      <c r="D437" s="19"/>
      <c r="E437" s="19"/>
    </row>
    <row r="438" spans="1:5" ht="18">
      <c r="A438" s="19"/>
      <c r="B438" s="39"/>
      <c r="C438" s="19"/>
      <c r="D438" s="19"/>
      <c r="E438" s="19"/>
    </row>
    <row r="439" spans="1:5" ht="18">
      <c r="A439" s="19"/>
      <c r="B439" s="39"/>
      <c r="C439" s="19"/>
      <c r="D439" s="19"/>
      <c r="E439" s="19"/>
    </row>
    <row r="440" spans="1:5" ht="18">
      <c r="A440" s="19"/>
      <c r="B440" s="39"/>
      <c r="C440" s="19"/>
      <c r="D440" s="19"/>
      <c r="E440" s="19"/>
    </row>
    <row r="441" spans="1:5" ht="18">
      <c r="A441" s="19"/>
      <c r="B441" s="39"/>
      <c r="C441" s="19"/>
      <c r="D441" s="19"/>
      <c r="E441" s="19"/>
    </row>
    <row r="442" spans="1:5" ht="18">
      <c r="A442" s="19"/>
      <c r="B442" s="39"/>
      <c r="C442" s="19"/>
      <c r="D442" s="19"/>
      <c r="E442" s="19"/>
    </row>
    <row r="443" spans="1:5" ht="18">
      <c r="A443" s="19"/>
      <c r="B443" s="39"/>
      <c r="C443" s="19"/>
      <c r="D443" s="19"/>
      <c r="E443" s="19"/>
    </row>
    <row r="444" spans="1:5" ht="18">
      <c r="A444" s="19"/>
      <c r="B444" s="39"/>
      <c r="C444" s="19"/>
      <c r="D444" s="19"/>
      <c r="E444" s="19"/>
    </row>
    <row r="445" spans="1:5" ht="18">
      <c r="A445" s="19"/>
      <c r="B445" s="39"/>
      <c r="C445" s="19"/>
      <c r="D445" s="19"/>
      <c r="E445" s="19"/>
    </row>
    <row r="446" spans="1:5" ht="18">
      <c r="A446" s="19"/>
      <c r="B446" s="39"/>
      <c r="C446" s="19"/>
      <c r="D446" s="19"/>
      <c r="E446" s="19"/>
    </row>
    <row r="447" spans="1:5" ht="18">
      <c r="A447" s="19"/>
      <c r="B447" s="39"/>
      <c r="C447" s="19"/>
      <c r="D447" s="19"/>
      <c r="E447" s="19"/>
    </row>
    <row r="448" spans="1:5" ht="18">
      <c r="A448" s="19"/>
      <c r="B448" s="39"/>
      <c r="C448" s="19"/>
      <c r="D448" s="19"/>
      <c r="E448" s="19"/>
    </row>
    <row r="449" spans="1:5" ht="18">
      <c r="A449" s="19"/>
      <c r="B449" s="39"/>
      <c r="C449" s="19"/>
      <c r="D449" s="19"/>
      <c r="E449" s="19"/>
    </row>
    <row r="450" spans="1:5" ht="18">
      <c r="A450" s="19"/>
      <c r="B450" s="39"/>
      <c r="C450" s="19"/>
      <c r="D450" s="19"/>
      <c r="E450" s="19"/>
    </row>
    <row r="451" spans="1:5" ht="18">
      <c r="A451" s="19"/>
      <c r="B451" s="39"/>
      <c r="C451" s="19"/>
      <c r="D451" s="19"/>
      <c r="E451" s="19"/>
    </row>
    <row r="452" spans="1:5" ht="18">
      <c r="A452" s="19"/>
      <c r="B452" s="39"/>
      <c r="C452" s="19"/>
      <c r="D452" s="19"/>
      <c r="E452" s="19"/>
    </row>
    <row r="453" spans="1:5" ht="18">
      <c r="A453" s="19"/>
      <c r="B453" s="39"/>
      <c r="C453" s="19"/>
      <c r="D453" s="19"/>
      <c r="E453" s="19"/>
    </row>
    <row r="454" spans="1:5" ht="18">
      <c r="A454" s="19"/>
      <c r="B454" s="39"/>
      <c r="C454" s="19"/>
      <c r="D454" s="19"/>
      <c r="E454" s="19"/>
    </row>
    <row r="455" spans="1:5" ht="18">
      <c r="A455" s="19"/>
      <c r="B455" s="39"/>
      <c r="C455" s="19"/>
      <c r="D455" s="19"/>
      <c r="E455" s="19"/>
    </row>
    <row r="456" spans="1:5" ht="18">
      <c r="A456" s="19"/>
      <c r="B456" s="39"/>
      <c r="C456" s="19"/>
      <c r="D456" s="19"/>
      <c r="E456" s="19"/>
    </row>
    <row r="457" spans="1:5" ht="18">
      <c r="A457" s="19"/>
      <c r="B457" s="39"/>
      <c r="C457" s="19"/>
      <c r="D457" s="19"/>
      <c r="E457" s="19"/>
    </row>
    <row r="458" spans="1:5" ht="18">
      <c r="A458" s="19"/>
      <c r="B458" s="39"/>
      <c r="C458" s="19"/>
      <c r="D458" s="19"/>
      <c r="E458" s="19"/>
    </row>
    <row r="459" spans="1:5" ht="18">
      <c r="A459" s="19"/>
      <c r="B459" s="39"/>
      <c r="C459" s="19"/>
      <c r="D459" s="19"/>
      <c r="E459" s="19"/>
    </row>
    <row r="460" spans="1:5" ht="18">
      <c r="A460" s="19"/>
      <c r="B460" s="39"/>
      <c r="C460" s="19"/>
      <c r="D460" s="19"/>
      <c r="E460" s="19"/>
    </row>
    <row r="461" spans="1:5" ht="18">
      <c r="A461" s="19"/>
      <c r="B461" s="39"/>
      <c r="C461" s="19"/>
      <c r="D461" s="19"/>
      <c r="E461" s="19"/>
    </row>
    <row r="462" spans="1:5" ht="18">
      <c r="A462" s="19"/>
      <c r="B462" s="39"/>
      <c r="C462" s="19"/>
      <c r="D462" s="19"/>
      <c r="E462" s="19"/>
    </row>
    <row r="463" spans="1:5" ht="18">
      <c r="A463" s="19"/>
      <c r="B463" s="39"/>
      <c r="C463" s="19"/>
      <c r="D463" s="19"/>
      <c r="E463" s="19"/>
    </row>
    <row r="464" spans="1:5" ht="18">
      <c r="A464" s="19"/>
      <c r="B464" s="39"/>
      <c r="C464" s="19"/>
      <c r="D464" s="19"/>
      <c r="E464" s="19"/>
    </row>
    <row r="465" spans="1:5" ht="18">
      <c r="A465" s="19"/>
      <c r="B465" s="39"/>
      <c r="C465" s="19"/>
      <c r="D465" s="19"/>
      <c r="E465" s="19"/>
    </row>
    <row r="466" spans="1:5" ht="18">
      <c r="A466" s="19"/>
      <c r="B466" s="39"/>
      <c r="C466" s="19"/>
      <c r="D466" s="19"/>
      <c r="E466" s="19"/>
    </row>
    <row r="467" spans="1:5" ht="18">
      <c r="A467" s="19"/>
      <c r="B467" s="39"/>
      <c r="C467" s="19"/>
      <c r="D467" s="19"/>
      <c r="E467" s="19"/>
    </row>
    <row r="468" spans="1:5" ht="18">
      <c r="A468" s="19"/>
      <c r="B468" s="39"/>
      <c r="C468" s="19"/>
      <c r="D468" s="19"/>
      <c r="E468" s="19"/>
    </row>
    <row r="469" spans="1:5" ht="18">
      <c r="A469" s="19"/>
      <c r="B469" s="39"/>
      <c r="C469" s="19"/>
      <c r="D469" s="19"/>
      <c r="E469" s="19"/>
    </row>
    <row r="470" spans="1:5" ht="18">
      <c r="A470" s="19"/>
      <c r="B470" s="39"/>
      <c r="C470" s="19"/>
      <c r="D470" s="19"/>
      <c r="E470" s="19"/>
    </row>
    <row r="471" spans="1:5" ht="18">
      <c r="A471" s="19"/>
      <c r="B471" s="39"/>
      <c r="C471" s="19"/>
      <c r="D471" s="19"/>
      <c r="E471" s="19"/>
    </row>
    <row r="472" spans="1:5" ht="18">
      <c r="A472" s="19"/>
      <c r="B472" s="39"/>
      <c r="C472" s="19"/>
      <c r="D472" s="19"/>
      <c r="E472" s="19"/>
    </row>
    <row r="473" spans="1:5" ht="18">
      <c r="A473" s="19"/>
      <c r="B473" s="39"/>
      <c r="C473" s="19"/>
      <c r="D473" s="19"/>
      <c r="E473" s="19"/>
    </row>
    <row r="474" spans="1:5" ht="18">
      <c r="A474" s="19"/>
      <c r="B474" s="39"/>
      <c r="C474" s="19"/>
      <c r="D474" s="19"/>
      <c r="E474" s="19"/>
    </row>
    <row r="475" spans="1:5" ht="18">
      <c r="A475" s="19"/>
      <c r="B475" s="39"/>
      <c r="C475" s="19"/>
      <c r="D475" s="19"/>
      <c r="E475" s="19"/>
    </row>
    <row r="476" spans="1:5" ht="18">
      <c r="A476" s="19"/>
      <c r="B476" s="39"/>
      <c r="C476" s="19"/>
      <c r="D476" s="19"/>
      <c r="E476" s="19"/>
    </row>
    <row r="477" spans="1:5" ht="18">
      <c r="A477" s="19"/>
      <c r="B477" s="39"/>
      <c r="C477" s="19"/>
      <c r="D477" s="19"/>
      <c r="E477" s="19"/>
    </row>
    <row r="478" spans="1:5" ht="18">
      <c r="A478" s="19"/>
      <c r="B478" s="39"/>
      <c r="C478" s="19"/>
      <c r="D478" s="19"/>
      <c r="E478" s="19"/>
    </row>
    <row r="479" spans="1:5" ht="18">
      <c r="A479" s="19"/>
      <c r="B479" s="39"/>
      <c r="C479" s="19"/>
      <c r="D479" s="19"/>
      <c r="E479" s="19"/>
    </row>
    <row r="480" spans="1:5" ht="18">
      <c r="A480" s="19"/>
      <c r="B480" s="39"/>
      <c r="C480" s="19"/>
      <c r="D480" s="19"/>
      <c r="E480" s="19"/>
    </row>
    <row r="481" spans="1:5" ht="18">
      <c r="A481" s="19"/>
      <c r="B481" s="39"/>
      <c r="C481" s="19"/>
      <c r="D481" s="19"/>
      <c r="E481" s="19"/>
    </row>
    <row r="482" spans="1:5" ht="18">
      <c r="A482" s="19"/>
      <c r="B482" s="39"/>
      <c r="C482" s="19"/>
      <c r="D482" s="19"/>
      <c r="E482" s="19"/>
    </row>
    <row r="483" spans="1:5" ht="18">
      <c r="A483" s="19"/>
      <c r="B483" s="39"/>
      <c r="C483" s="19"/>
      <c r="D483" s="19"/>
      <c r="E483" s="19"/>
    </row>
    <row r="484" spans="1:5" ht="18">
      <c r="A484" s="19"/>
      <c r="B484" s="39"/>
      <c r="C484" s="19"/>
      <c r="D484" s="19"/>
      <c r="E484" s="19"/>
    </row>
    <row r="485" spans="1:5" ht="18">
      <c r="A485" s="19"/>
      <c r="B485" s="39"/>
      <c r="C485" s="19"/>
      <c r="D485" s="19"/>
      <c r="E485" s="19"/>
    </row>
    <row r="486" spans="1:5" ht="18">
      <c r="A486" s="19"/>
      <c r="B486" s="39"/>
      <c r="C486" s="19"/>
      <c r="D486" s="19"/>
      <c r="E486" s="19"/>
    </row>
    <row r="487" spans="1:5" ht="18">
      <c r="A487" s="19"/>
      <c r="B487" s="39"/>
      <c r="C487" s="19"/>
      <c r="D487" s="19"/>
      <c r="E487" s="19"/>
    </row>
    <row r="488" spans="1:5" ht="18">
      <c r="A488" s="19"/>
      <c r="B488" s="39"/>
      <c r="C488" s="19"/>
      <c r="D488" s="19"/>
      <c r="E488" s="19"/>
    </row>
    <row r="489" spans="1:5" ht="18">
      <c r="A489" s="19"/>
      <c r="B489" s="39"/>
      <c r="C489" s="19"/>
      <c r="D489" s="19"/>
      <c r="E489" s="19"/>
    </row>
    <row r="490" spans="1:5" ht="18">
      <c r="A490" s="19"/>
      <c r="B490" s="39"/>
      <c r="C490" s="19"/>
      <c r="D490" s="19"/>
      <c r="E490" s="19"/>
    </row>
    <row r="491" spans="1:5" ht="18">
      <c r="A491" s="19"/>
      <c r="B491" s="39"/>
      <c r="C491" s="19"/>
      <c r="D491" s="19"/>
      <c r="E491" s="19"/>
    </row>
    <row r="492" spans="1:5" ht="18">
      <c r="A492" s="19"/>
      <c r="B492" s="39"/>
      <c r="C492" s="19"/>
      <c r="D492" s="19"/>
      <c r="E492" s="19"/>
    </row>
    <row r="493" spans="1:5" ht="18">
      <c r="A493" s="19"/>
      <c r="B493" s="39"/>
      <c r="C493" s="19"/>
      <c r="D493" s="19"/>
      <c r="E493" s="19"/>
    </row>
    <row r="494" spans="1:5" ht="18">
      <c r="A494" s="19"/>
      <c r="B494" s="39"/>
      <c r="C494" s="19"/>
      <c r="D494" s="19"/>
      <c r="E494" s="19"/>
    </row>
    <row r="495" spans="1:5" ht="18">
      <c r="A495" s="19"/>
      <c r="B495" s="39"/>
      <c r="C495" s="19"/>
      <c r="D495" s="19"/>
      <c r="E495" s="19"/>
    </row>
    <row r="496" spans="1:5" ht="18">
      <c r="A496" s="19"/>
      <c r="B496" s="39"/>
      <c r="C496" s="19"/>
      <c r="D496" s="19"/>
      <c r="E496" s="19"/>
    </row>
    <row r="497" spans="1:5" ht="18">
      <c r="A497" s="19"/>
      <c r="B497" s="39"/>
      <c r="C497" s="19"/>
      <c r="D497" s="19"/>
      <c r="E497" s="19"/>
    </row>
    <row r="498" spans="1:5" ht="18">
      <c r="A498" s="19"/>
      <c r="B498" s="39"/>
      <c r="C498" s="19"/>
      <c r="D498" s="19"/>
      <c r="E498" s="19"/>
    </row>
    <row r="499" spans="1:5" ht="18">
      <c r="A499" s="19"/>
      <c r="B499" s="39"/>
      <c r="C499" s="19"/>
      <c r="D499" s="19"/>
      <c r="E499" s="19"/>
    </row>
    <row r="500" spans="1:5" ht="18">
      <c r="A500" s="19"/>
      <c r="B500" s="39"/>
      <c r="C500" s="19"/>
      <c r="D500" s="19"/>
      <c r="E500" s="19"/>
    </row>
    <row r="501" spans="1:5" ht="18">
      <c r="A501" s="19"/>
      <c r="B501" s="39"/>
      <c r="C501" s="19"/>
      <c r="D501" s="19"/>
      <c r="E501" s="19"/>
    </row>
    <row r="502" spans="1:5" ht="18">
      <c r="A502" s="19"/>
      <c r="B502" s="39"/>
      <c r="C502" s="19"/>
      <c r="D502" s="19"/>
      <c r="E502" s="19"/>
    </row>
    <row r="503" spans="1:5" ht="18">
      <c r="A503" s="19"/>
      <c r="B503" s="39"/>
      <c r="C503" s="19"/>
      <c r="D503" s="19"/>
      <c r="E503" s="19"/>
    </row>
    <row r="504" spans="1:5" ht="18">
      <c r="A504" s="19"/>
      <c r="B504" s="39"/>
      <c r="C504" s="19"/>
      <c r="D504" s="19"/>
      <c r="E504" s="19"/>
    </row>
    <row r="505" spans="1:5" ht="18">
      <c r="A505" s="19"/>
      <c r="B505" s="39"/>
      <c r="C505" s="19"/>
      <c r="D505" s="19"/>
      <c r="E505" s="19"/>
    </row>
    <row r="506" spans="1:5" ht="18">
      <c r="A506" s="19"/>
      <c r="B506" s="39"/>
      <c r="C506" s="19"/>
      <c r="D506" s="19"/>
      <c r="E506" s="19"/>
    </row>
    <row r="507" spans="1:5" ht="18">
      <c r="A507" s="19"/>
      <c r="B507" s="39"/>
      <c r="C507" s="19"/>
      <c r="D507" s="19"/>
      <c r="E507" s="19"/>
    </row>
    <row r="508" spans="1:5" ht="18">
      <c r="A508" s="19"/>
      <c r="B508" s="39"/>
      <c r="C508" s="19"/>
      <c r="D508" s="19"/>
      <c r="E508" s="19"/>
    </row>
    <row r="509" spans="1:5" ht="18">
      <c r="A509" s="19"/>
      <c r="B509" s="39"/>
      <c r="C509" s="19"/>
      <c r="D509" s="19"/>
      <c r="E509" s="19"/>
    </row>
    <row r="510" spans="1:5" ht="18">
      <c r="A510" s="19"/>
      <c r="B510" s="39"/>
      <c r="C510" s="19"/>
      <c r="D510" s="19"/>
      <c r="E510" s="19"/>
    </row>
    <row r="511" spans="1:5" ht="18">
      <c r="A511" s="19"/>
      <c r="B511" s="39"/>
      <c r="C511" s="19"/>
      <c r="D511" s="19"/>
      <c r="E511" s="19"/>
    </row>
    <row r="512" spans="1:5" ht="18">
      <c r="A512" s="19"/>
      <c r="B512" s="39"/>
      <c r="C512" s="19"/>
      <c r="D512" s="19"/>
      <c r="E512" s="19"/>
    </row>
    <row r="513" spans="1:5" ht="18">
      <c r="A513" s="19"/>
      <c r="B513" s="39"/>
      <c r="C513" s="19"/>
      <c r="D513" s="19"/>
      <c r="E513" s="19"/>
    </row>
    <row r="514" spans="1:5" ht="18">
      <c r="A514" s="19"/>
      <c r="B514" s="39"/>
      <c r="C514" s="19"/>
      <c r="D514" s="19"/>
      <c r="E514" s="19"/>
    </row>
    <row r="515" spans="1:5" ht="18">
      <c r="A515" s="19"/>
      <c r="B515" s="39"/>
      <c r="C515" s="19"/>
      <c r="D515" s="19"/>
      <c r="E515" s="19"/>
    </row>
    <row r="516" spans="1:5" ht="18">
      <c r="A516" s="19"/>
      <c r="B516" s="39"/>
      <c r="C516" s="19"/>
      <c r="D516" s="19"/>
      <c r="E516" s="19"/>
    </row>
    <row r="517" spans="1:5" ht="18">
      <c r="A517" s="19"/>
      <c r="B517" s="39"/>
      <c r="C517" s="19"/>
      <c r="D517" s="19"/>
      <c r="E517" s="19"/>
    </row>
    <row r="518" spans="1:5" ht="18">
      <c r="A518" s="19"/>
      <c r="B518" s="39"/>
      <c r="C518" s="19"/>
      <c r="D518" s="19"/>
      <c r="E518" s="19"/>
    </row>
    <row r="519" spans="1:5" ht="18">
      <c r="A519" s="19"/>
      <c r="B519" s="39"/>
      <c r="C519" s="19"/>
      <c r="D519" s="19"/>
      <c r="E519" s="19"/>
    </row>
    <row r="520" spans="1:5" ht="18">
      <c r="A520" s="19"/>
      <c r="B520" s="39"/>
      <c r="C520" s="19"/>
      <c r="D520" s="19"/>
      <c r="E520" s="19"/>
    </row>
    <row r="521" spans="1:5" ht="18">
      <c r="A521" s="19"/>
      <c r="B521" s="39"/>
      <c r="C521" s="19"/>
      <c r="D521" s="19"/>
      <c r="E521" s="19"/>
    </row>
    <row r="522" spans="1:5" ht="18">
      <c r="A522" s="19"/>
      <c r="B522" s="39"/>
      <c r="C522" s="19"/>
      <c r="D522" s="19"/>
      <c r="E522" s="19"/>
    </row>
    <row r="523" spans="1:5" ht="18">
      <c r="A523" s="19"/>
      <c r="B523" s="39"/>
      <c r="C523" s="19"/>
      <c r="D523" s="19"/>
      <c r="E523" s="19"/>
    </row>
    <row r="524" spans="1:5" ht="18">
      <c r="A524" s="19"/>
      <c r="B524" s="39"/>
      <c r="C524" s="19"/>
      <c r="D524" s="19"/>
      <c r="E524" s="19"/>
    </row>
    <row r="525" spans="1:5" ht="18">
      <c r="A525" s="19"/>
      <c r="B525" s="39"/>
      <c r="C525" s="19"/>
      <c r="D525" s="19"/>
      <c r="E525" s="19"/>
    </row>
    <row r="526" spans="1:5" ht="18">
      <c r="A526" s="19"/>
      <c r="B526" s="39"/>
      <c r="C526" s="19"/>
      <c r="D526" s="19"/>
      <c r="E526" s="19"/>
    </row>
    <row r="527" spans="1:5" ht="18">
      <c r="A527" s="19"/>
      <c r="B527" s="39"/>
      <c r="C527" s="19"/>
      <c r="D527" s="19"/>
      <c r="E527" s="19"/>
    </row>
  </sheetData>
  <sheetProtection/>
  <mergeCells count="17">
    <mergeCell ref="B1:E1"/>
    <mergeCell ref="B2:E2"/>
    <mergeCell ref="B3:E3"/>
    <mergeCell ref="B4:E4"/>
    <mergeCell ref="F50:F51"/>
    <mergeCell ref="L50:L51"/>
    <mergeCell ref="H50:H51"/>
    <mergeCell ref="K50:K51"/>
    <mergeCell ref="J50:J51"/>
    <mergeCell ref="I50:I51"/>
    <mergeCell ref="A6:E6"/>
    <mergeCell ref="G50:G51"/>
    <mergeCell ref="A58:A59"/>
    <mergeCell ref="B58:B59"/>
    <mergeCell ref="C58:C59"/>
    <mergeCell ref="D58:D59"/>
    <mergeCell ref="E58:E59"/>
  </mergeCells>
  <printOptions/>
  <pageMargins left="0.984251968503937" right="0.5905511811023623" top="0.31496062992125984" bottom="0.3937007874015748" header="0" footer="0"/>
  <pageSetup firstPageNumber="3" useFirstPageNumber="1"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539prilepina</dc:creator>
  <cp:keywords/>
  <dc:description/>
  <cp:lastModifiedBy>Inna</cp:lastModifiedBy>
  <cp:lastPrinted>2024-05-29T03:40:24Z</cp:lastPrinted>
  <dcterms:created xsi:type="dcterms:W3CDTF">2001-07-19T01:51:49Z</dcterms:created>
  <dcterms:modified xsi:type="dcterms:W3CDTF">2024-05-29T03:40:28Z</dcterms:modified>
  <cp:category/>
  <cp:version/>
  <cp:contentType/>
  <cp:contentStatus/>
</cp:coreProperties>
</file>