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Обмен\СОВЕТ 5, 6 , 7 СОЗЫВЫ\2026 год\Апрель\Оригиналы\№ 27-н от 29.04.2026 О внесении изменений в бюджет 2026 - 2 изменение\"/>
    </mc:Choice>
  </mc:AlternateContent>
  <xr:revisionPtr revIDLastSave="0" documentId="13_ncr:1_{4A740B79-4981-4731-BF27-14BCC28B5AC5}" xr6:coauthVersionLast="47" xr6:coauthVersionMax="47" xr10:uidLastSave="{00000000-0000-0000-0000-000000000000}"/>
  <workbookProtection workbookPassword="9573" lockStructure="1"/>
  <bookViews>
    <workbookView xWindow="-108" yWindow="-108" windowWidth="23256" windowHeight="12576" xr2:uid="{00000000-000D-0000-FFFF-FFFF00000000}"/>
  </bookViews>
  <sheets>
    <sheet name="Лист1" sheetId="1" r:id="rId1"/>
    <sheet name="v1bvyumsqh02d2hwuje5xik5uk" sheetId="4" state="hidden" r:id="rId2"/>
    <sheet name="Лист2" sheetId="2" r:id="rId3"/>
    <sheet name="Лист3" sheetId="3" r:id="rId4"/>
  </sheets>
  <definedNames>
    <definedName name="bbi1iepey541b3erm5gspvzrtk">v1bvyumsqh02d2hwuje5xik5uk!$K$20</definedName>
    <definedName name="eaho2ejrtdbq5dbiou1fruoidk">v1bvyumsqh02d2hwuje5xik5uk!$B$15</definedName>
    <definedName name="frupzostrx2engzlq5coj1izgc">v1bvyumsqh02d2hwuje5xik5uk!$C$21:$C$83</definedName>
    <definedName name="hxw0shfsad1bl0w3rcqndiwdqc">v1bvyumsqh02d2hwuje5xik5uk!$D$20:$I$20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v1bvyumsqh02d2hwuje5xik5uk!$D$19:$I$19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v1bvyumsqh02d2hwuje5xik5uk!$J$21:$J$83</definedName>
    <definedName name="qunp1nijp1aaxbgswizf0lz200">v1bvyumsqh02d2hwuje5xik5uk!$B$2</definedName>
    <definedName name="rcn525ywmx4pde1kn3aevp0dfk">v1bvyumsqh02d2hwuje5xik5uk!$J$20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v1bvyumsqh02d2hwuje5xik5uk!$D$21:$I$21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F24" i="1"/>
  <c r="E24" i="1"/>
  <c r="E22" i="1"/>
  <c r="D24" i="1"/>
  <c r="F33" i="1" l="1"/>
  <c r="E33" i="1"/>
  <c r="D28" i="1"/>
  <c r="E32" i="1"/>
  <c r="D32" i="1"/>
  <c r="F32" i="1"/>
  <c r="D27" i="1"/>
  <c r="F22" i="1" l="1"/>
  <c r="E21" i="1"/>
  <c r="F43" i="1"/>
  <c r="F36" i="1" s="1"/>
  <c r="E43" i="1"/>
  <c r="E36" i="1" s="1"/>
  <c r="D43" i="1"/>
  <c r="D36" i="1" s="1"/>
  <c r="D42" i="1" l="1"/>
  <c r="D41" i="1" s="1"/>
  <c r="E42" i="1"/>
  <c r="E41" i="1" s="1"/>
  <c r="F42" i="1"/>
  <c r="F41" i="1" s="1"/>
  <c r="D31" i="1"/>
  <c r="E31" i="1" l="1"/>
  <c r="F31" i="1" l="1"/>
  <c r="E39" i="1"/>
  <c r="E38" i="1" s="1"/>
  <c r="E37" i="1" s="1"/>
  <c r="D39" i="1"/>
  <c r="D38" i="1" s="1"/>
  <c r="D37" i="1" s="1"/>
  <c r="E27" i="1"/>
  <c r="E26" i="1" s="1"/>
  <c r="D26" i="1"/>
  <c r="E23" i="1"/>
  <c r="D23" i="1"/>
  <c r="D21" i="1"/>
  <c r="D25" i="1" l="1"/>
  <c r="E25" i="1"/>
  <c r="D20" i="1"/>
  <c r="E20" i="1"/>
  <c r="F27" i="1"/>
  <c r="F23" i="1" l="1"/>
  <c r="F39" i="1" l="1"/>
  <c r="F38" i="1" s="1"/>
  <c r="F37" i="1" s="1"/>
  <c r="D48" i="1"/>
  <c r="D47" i="1" s="1"/>
  <c r="D46" i="1" s="1"/>
  <c r="D45" i="1" s="1"/>
  <c r="D18" i="1" s="1"/>
  <c r="F21" i="1"/>
  <c r="F26" i="1"/>
  <c r="F48" i="1"/>
  <c r="F47" i="1" s="1"/>
  <c r="F46" i="1" s="1"/>
  <c r="F45" i="1" s="1"/>
  <c r="E48" i="1"/>
  <c r="E47" i="1" s="1"/>
  <c r="E46" i="1" s="1"/>
  <c r="E45" i="1" s="1"/>
  <c r="B4" i="4"/>
  <c r="B14" i="4"/>
  <c r="A19" i="4"/>
  <c r="A18" i="4"/>
  <c r="E19" i="1" l="1"/>
  <c r="E18" i="1"/>
  <c r="D19" i="1"/>
  <c r="F20" i="1"/>
  <c r="F25" i="1"/>
  <c r="F19" i="1" l="1"/>
  <c r="F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523mudrechenko</author>
  </authors>
  <commentList>
    <comment ref="B2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 xr:uid="{00000000-0006-0000-0100-000004000000}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 xr:uid="{00000000-0006-0000-0100-000005000000}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 xr:uid="{00000000-0006-0000-0100-000006000000}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 xr:uid="{00000000-0006-0000-0100-000007000000}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 xr:uid="{00000000-0006-0000-0100-000008000000}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 xr:uid="{00000000-0006-0000-0100-000009000000}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 xr:uid="{00000000-0006-0000-0100-00000A000000}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 xr:uid="{00000000-0006-0000-0100-00000B000000}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 xr:uid="{00000000-0006-0000-0100-00000C000000}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 xr:uid="{00000000-0006-0000-0100-00000D000000}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 xr:uid="{00000000-0006-0000-0100-00000E000000}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 xr:uid="{00000000-0006-0000-0100-00000F000000}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 xr:uid="{00000000-0006-0000-0100-000010000000}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 xr:uid="{00000000-0006-0000-0100-000011000000}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 xr:uid="{00000000-0006-0000-0100-000012000000}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 xr:uid="{00000000-0006-0000-0100-000013000000}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 xr:uid="{00000000-0006-0000-0100-000014000000}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 xr:uid="{00000000-0006-0000-0100-000015000000}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 xr:uid="{00000000-0006-0000-0100-000016000000}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<sst xmlns="http://schemas.openxmlformats.org/spreadsheetml/2006/main" count="251" uniqueCount="242">
  <si>
    <t>Лист1</t>
  </si>
  <si>
    <t>CalcsheetClient.Data</t>
  </si>
  <si>
    <t>[RowID]</t>
  </si>
  <si>
    <t>CLS_F_FullBusinessCode_196</t>
  </si>
  <si>
    <t>CLS_F_Description_196</t>
  </si>
  <si>
    <t>Код</t>
  </si>
  <si>
    <t>{B3AA483D-E6CE-4ACA-A6CF-A29A0B50533F}</t>
  </si>
  <si>
    <t>EXPR_18</t>
  </si>
  <si>
    <t>{BC713459-4969-4C81-9914-153282F6A9FF}</t>
  </si>
  <si>
    <t>EXPR_19</t>
  </si>
  <si>
    <t>{A9FA6A4F-8AC8-4466-B4E9-65A9957B604F}</t>
  </si>
  <si>
    <t>EXPR_20</t>
  </si>
  <si>
    <t>{9FF1E978-A97C-42C9-A824-325CFB708AD5}</t>
  </si>
  <si>
    <t>[Bookmark]</t>
  </si>
  <si>
    <t>CLS_S_196</t>
  </si>
  <si>
    <t>00000000000000000</t>
  </si>
  <si>
    <t/>
  </si>
  <si>
    <t>01000000000000000</t>
  </si>
  <si>
    <t>01</t>
  </si>
  <si>
    <t>01020000000000000</t>
  </si>
  <si>
    <t>Кредиты кредитных организаций в валюте Российской Федерации</t>
  </si>
  <si>
    <t>000 01 02 00 00 00 0000 000</t>
  </si>
  <si>
    <t>0102</t>
  </si>
  <si>
    <t>01020000000000700</t>
  </si>
  <si>
    <t>000 01 02 00 00 00 0000 700</t>
  </si>
  <si>
    <t>010201</t>
  </si>
  <si>
    <t>01020000000000800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</si>
  <si>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</si>
  <si>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</si>
  <si>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010202</t>
  </si>
  <si>
    <t>01020000020000710</t>
  </si>
  <si>
    <t>01020106</t>
  </si>
  <si>
    <t>01020000020000810</t>
  </si>
  <si>
    <t>01020206</t>
  </si>
  <si>
    <t>01030000000000000</t>
  </si>
  <si>
    <t>000 01 03 00 00 00 0000 000</t>
  </si>
  <si>
    <t>0103</t>
  </si>
  <si>
    <t>01030000000000700</t>
  </si>
  <si>
    <t>010301</t>
  </si>
  <si>
    <t>01030000000000800</t>
  </si>
  <si>
    <t>010302</t>
  </si>
  <si>
    <t>0103020602</t>
  </si>
  <si>
    <t>01030000022600710</t>
  </si>
  <si>
    <t>0103010601</t>
  </si>
  <si>
    <t>01030000022600810</t>
  </si>
  <si>
    <t>0103020601</t>
  </si>
  <si>
    <t>01060000000000000</t>
  </si>
  <si>
    <t>Иные источники внутреннего финансирования дефицитов бюджетов</t>
  </si>
  <si>
    <t>000 01 06 00 00 00 0000 000</t>
  </si>
  <si>
    <t>0106</t>
  </si>
  <si>
    <t>010601</t>
  </si>
  <si>
    <t>0106010106</t>
  </si>
  <si>
    <t>01060400000000000</t>
  </si>
  <si>
    <t>010606</t>
  </si>
  <si>
    <t>01060400020000810</t>
  </si>
  <si>
    <t>0106060102</t>
  </si>
  <si>
    <t>010607</t>
  </si>
  <si>
    <t>0106070104</t>
  </si>
  <si>
    <t>0106070204</t>
  </si>
  <si>
    <t>01060701040005</t>
  </si>
  <si>
    <t>01060702040005</t>
  </si>
  <si>
    <t>01060701040004</t>
  </si>
  <si>
    <t>01060701040003</t>
  </si>
  <si>
    <t>01060702040003</t>
  </si>
  <si>
    <t>01060701040001</t>
  </si>
  <si>
    <t>01060702040001</t>
  </si>
  <si>
    <t>01060701040001001</t>
  </si>
  <si>
    <t>01060702040001001</t>
  </si>
  <si>
    <t>01060701040001002</t>
  </si>
  <si>
    <t>01060702040001002</t>
  </si>
  <si>
    <t>01060701040001003</t>
  </si>
  <si>
    <t>01060702040001003</t>
  </si>
  <si>
    <t>01060701040001004</t>
  </si>
  <si>
    <t>01060702040001004</t>
  </si>
  <si>
    <t>01060701040001005</t>
  </si>
  <si>
    <t>01060702040001005</t>
  </si>
  <si>
    <t>01060701040001006</t>
  </si>
  <si>
    <t>01060702040001006</t>
  </si>
  <si>
    <t>01060702040001007</t>
  </si>
  <si>
    <t>01060702040001008</t>
  </si>
  <si>
    <t>01060701040002</t>
  </si>
  <si>
    <t>01060702040002</t>
  </si>
  <si>
    <t>01060701040002001</t>
  </si>
  <si>
    <t>01060702040002001</t>
  </si>
  <si>
    <t>01060701040002002</t>
  </si>
  <si>
    <t>01060702040002002</t>
  </si>
  <si>
    <t>0106070103</t>
  </si>
  <si>
    <t>0106070203</t>
  </si>
  <si>
    <t>01060701030001</t>
  </si>
  <si>
    <t>01060702030001</t>
  </si>
  <si>
    <t>2079=-1</t>
  </si>
  <si>
    <t>EXPR_21</t>
  </si>
  <si>
    <t>01030000020000710</t>
  </si>
  <si>
    <t>01030000020000810</t>
  </si>
  <si>
    <t>01060400000000800</t>
  </si>
  <si>
    <t>01030106</t>
  </si>
  <si>
    <t>01030206</t>
  </si>
  <si>
    <t>01060101</t>
  </si>
  <si>
    <t>01060601</t>
  </si>
  <si>
    <t>01060701</t>
  </si>
  <si>
    <t>01060702</t>
  </si>
  <si>
    <t>01060701040005001</t>
  </si>
  <si>
    <t>01060701040005002</t>
  </si>
  <si>
    <t>01060701040005003</t>
  </si>
  <si>
    <t>Наименование</t>
  </si>
  <si>
    <t>5091</t>
  </si>
  <si>
    <t>{2FE1576C-DEC5-4610-AA3A-4D35BCA8437D}</t>
  </si>
  <si>
    <t>=RangeLink(C22:C$65536,D21:$IV21)</t>
  </si>
  <si>
    <t>=RowLink(Лист1!$73:$73)</t>
  </si>
  <si>
    <t>=RowLink(Лист1!$13:$13)</t>
  </si>
  <si>
    <t>=RowLink(Лист1!$14:$14)</t>
  </si>
  <si>
    <t>=RowLink(Лист1!$15:$15)</t>
  </si>
  <si>
    <t>=RowLink(Лист1!$17:$17)</t>
  </si>
  <si>
    <t>=RowLink(Лист1!$16:$16)</t>
  </si>
  <si>
    <t>=RowLink(Лист1!$18:$18)</t>
  </si>
  <si>
    <t>=RowLink(Лист1!$19:$19)</t>
  </si>
  <si>
    <t>=RowLink(Лист1!$20:$20)</t>
  </si>
  <si>
    <t>=RowLink(Лист1!$23:$23)</t>
  </si>
  <si>
    <t>=RowLink(Лист1!$25:$25)</t>
  </si>
  <si>
    <t>=RowLink(Лист1!$22:$22)</t>
  </si>
  <si>
    <t>=RowLink(Лист1!$26:$26)</t>
  </si>
  <si>
    <t>=RowLink(Лист1!$27:$27)</t>
  </si>
  <si>
    <t>=RowLink(Лист1!$28:$28)</t>
  </si>
  <si>
    <t>=RowLink(Лист1!$30:$30)</t>
  </si>
  <si>
    <t>=RowLink(Лист1!$31:$31)</t>
  </si>
  <si>
    <t>=RowLink(Лист1!$33:$33)</t>
  </si>
  <si>
    <t>=RowLink(Лист1!$34:$34)</t>
  </si>
  <si>
    <t>=RowLink(Лист1!$36:$36)</t>
  </si>
  <si>
    <t>=RowLink(Лист1!$56:$56)</t>
  </si>
  <si>
    <t>=RowLink(Лист1!$37:$37)</t>
  </si>
  <si>
    <t>=RowLink(Лист1!$57:$57)</t>
  </si>
  <si>
    <t>=RowLink(Лист1!$41:$41)</t>
  </si>
  <si>
    <t>=RowLink(Лист1!$42:$42)</t>
  </si>
  <si>
    <t>=RowLink(Лист1!$58:$58)</t>
  </si>
  <si>
    <t>=RowLink(Лист1!$43:$43)</t>
  </si>
  <si>
    <t>=RowLink(Лист1!$59:$59)</t>
  </si>
  <si>
    <t>=RowLink(Лист1!$44:$44)</t>
  </si>
  <si>
    <t>=RowLink(Лист1!$60:$60)</t>
  </si>
  <si>
    <t>=RowLink(Лист1!$45:$45)</t>
  </si>
  <si>
    <t>=RowLink(Лист1!$61:$61)</t>
  </si>
  <si>
    <t>=RowLink(Лист1!$46:$46)</t>
  </si>
  <si>
    <t>=RowLink(Лист1!$62:$62)</t>
  </si>
  <si>
    <t>=RowLink(Лист1!$47:$47)</t>
  </si>
  <si>
    <t>=RowLink(Лист1!$63:$63)</t>
  </si>
  <si>
    <t>=RowLink(Лист1!$48:$48)</t>
  </si>
  <si>
    <t>=RowLink(Лист1!$64:$64)</t>
  </si>
  <si>
    <t>=RowLink(Лист1!$49:$49)</t>
  </si>
  <si>
    <t>=RowLink(Лист1!$65:$65)</t>
  </si>
  <si>
    <t>=RowLink(Лист1!$66:$66)</t>
  </si>
  <si>
    <t>=RowLink(Лист1!$67:$67)</t>
  </si>
  <si>
    <t>=RowLink(Лист1!$50:$50)</t>
  </si>
  <si>
    <t>=RowLink(Лист1!$68:$68)</t>
  </si>
  <si>
    <t>=RowLink(Лист1!$51:$51)</t>
  </si>
  <si>
    <t>=RowLink(Лист1!$69:$69)</t>
  </si>
  <si>
    <t>=RowLink(Лист1!$52:$52)</t>
  </si>
  <si>
    <t>=RowLink(Лист1!$70:$70)</t>
  </si>
  <si>
    <t>=RowLink(Лист1!$53:$53)</t>
  </si>
  <si>
    <t>=RowLink(Лист1!$71:$71)</t>
  </si>
  <si>
    <t>=RowLink(Лист1!$54:$54)</t>
  </si>
  <si>
    <t>=RowLink(Лист1!$72:$72)</t>
  </si>
  <si>
    <t>=RowLink(Лист1!$21:$21)</t>
  </si>
  <si>
    <t>=RowLink(Лист1!$24:$24)</t>
  </si>
  <si>
    <t>=RowLink(Лист1!$29:$29)</t>
  </si>
  <si>
    <t>=RowLink(Лист1!$32:$32)</t>
  </si>
  <si>
    <t>=RowLink(Лист1!$35:$35)</t>
  </si>
  <si>
    <t>=RowLink(Лист1!$55:$55)</t>
  </si>
  <si>
    <t>=RowLink(Лист1!$38:$38)</t>
  </si>
  <si>
    <t>=RowLink(Лист1!$39:$39)</t>
  </si>
  <si>
    <t>=RowLink(Лист1!$40:$40)</t>
  </si>
  <si>
    <t>=ColumnLink(Лист1!A:A)</t>
  </si>
  <si>
    <t>=ColumnLink(Лист1!C:C)</t>
  </si>
  <si>
    <t>=ColumnLink(Лист1!B:B)</t>
  </si>
  <si>
    <t>=ColumnLink(Лист1!D:D)</t>
  </si>
  <si>
    <t>=ColumnLink(Лист1!E:E)</t>
  </si>
  <si>
    <t>=ColumnLink(Лист1!F:F)</t>
  </si>
  <si>
    <t>000 01 02 00 00 04 0000 710</t>
  </si>
  <si>
    <t>000 01 02 00 00 04 0000 810</t>
  </si>
  <si>
    <t>000 01 05 00 00 00 0000 000</t>
  </si>
  <si>
    <t>Изменение остатков средств на счетах по учету средств бюджета</t>
  </si>
  <si>
    <t xml:space="preserve"> </t>
  </si>
  <si>
    <t>000 01 06 05 00 00 0000 000</t>
  </si>
  <si>
    <t>Бюджетные кредиты предоставленные внутри страны в валюте Российской Федерации</t>
  </si>
  <si>
    <t>000 01 06 05 00 00 0000 600</t>
  </si>
  <si>
    <t>Возврат бюджетных кредитов,предоставленных внутри страны в валюте Российской Федерации</t>
  </si>
  <si>
    <t>000 01 06 05 01 00 0000 640</t>
  </si>
  <si>
    <t>Возврат бюджетных кредитов, предоставленных юридическим лицам в валюте Российской Федерации</t>
  </si>
  <si>
    <t>000 01 06 05 01 04 0000 640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</si>
  <si>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</si>
  <si>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</si>
  <si>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</si>
  <si>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</si>
  <si>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</si>
  <si>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</si>
  <si>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</si>
  <si>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000 01 05 02 01 04 0000 510</t>
  </si>
  <si>
    <t>Увеличение прочих остатков денежных средств бюджетов городских округов</t>
  </si>
  <si>
    <t>000 01 03 01 00 00 0000 700</t>
  </si>
  <si>
    <t>000 01 03 01 00 04 0000 710</t>
  </si>
  <si>
    <t>000 01 03 01 00 00 0000 800</t>
  </si>
  <si>
    <t>000 01 03 01 00 04 0000 810</t>
  </si>
  <si>
    <t>Источники   финансирования дефицита бюджета-всего</t>
  </si>
  <si>
    <t>Источники внутреннего финансирования бюджета</t>
  </si>
  <si>
    <t>000 01 03 01 00 04 0002 710</t>
  </si>
  <si>
    <t>000 01 03 00 00 04 0002 810</t>
  </si>
  <si>
    <t>000 01 03 01 00 04 0003 710</t>
  </si>
  <si>
    <t>000 01 03 00 00 04 0003 810</t>
  </si>
  <si>
    <t>к решению Совета народных депутатов</t>
  </si>
  <si>
    <t xml:space="preserve"> Мысковского городского округа </t>
  </si>
  <si>
    <t>Привлечение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</si>
  <si>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</si>
  <si>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Привлечение бюджетных  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</si>
  <si>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</si>
  <si>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на пополнение остатков средств на счетах бюджета) </t>
  </si>
  <si>
    <t>Погашение городскими округами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</si>
  <si>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</si>
  <si>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</si>
  <si>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</si>
  <si>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2026 год</t>
  </si>
  <si>
    <t xml:space="preserve">Источники финансирования дефицита бюджета Мысковского городского округа по статьям и видам источников финансирования дефицита бюджета                                                 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</si>
  <si>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</si>
  <si>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</si>
  <si>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</si>
  <si>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</si>
  <si>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</si>
  <si>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</si>
  <si>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000 01 05 02 01 04 0000 610</t>
  </si>
  <si>
    <t>Уменьшение прочих остатков денежных средств бюджетов городских округов</t>
  </si>
  <si>
    <t>2027 год</t>
  </si>
  <si>
    <t xml:space="preserve"> Мысковского городского округа на 2026 год и на плановый период 2027 и 2028 годов</t>
  </si>
  <si>
    <t>2028 год</t>
  </si>
  <si>
    <t xml:space="preserve">от 29.12.2025г. № 79-н  </t>
  </si>
  <si>
    <t xml:space="preserve"> Единица измерения: тыс.руб.</t>
  </si>
  <si>
    <t>000 01 03 01 00 04 0001 710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</si>
  <si>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для частичного покрытия дефицитов бюджетов)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</si>
  <si>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на покрытие временного кассового разрыва, возникающего при исполнении бюджета)</t>
  </si>
  <si>
    <t>000 01 03 01 00 04 0001 810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</si>
  <si>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для частичного покрытия дефицитов бюджетов)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</si>
  <si>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на покрытие временного кассового разрыва, возникающего при исполнении бюджета)</t>
  </si>
  <si>
    <t>Приложение № 5</t>
  </si>
  <si>
    <t xml:space="preserve">от 29.04.2026г. № 27-н  </t>
  </si>
  <si>
    <t>".</t>
  </si>
  <si>
    <t>"Приложение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</si>
</sst>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49" fontId="2" fillId="0" borderId="0" xfId="0" quotePrefix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0" fillId="0" borderId="0" xfId="0" quotePrefix="1"/>
    <xf numFmtId="49" fontId="2" fillId="0" borderId="0" xfId="0" quotePrefix="1" applyNumberFormat="1" applyFont="1" applyAlignment="1">
      <alignment horizontal="center" vertical="top" wrapText="1"/>
    </xf>
    <xf numFmtId="0" fontId="2" fillId="0" borderId="0" xfId="0" quotePrefix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164" fontId="4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right"/>
    </xf>
    <xf numFmtId="49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center" vertical="center"/>
    </xf>
    <xf numFmtId="49" fontId="9" fillId="0" borderId="0" xfId="0" quotePrefix="1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 vertical="center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right" vertical="center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396240</xdr:colOff>
          <xdr:row>2</xdr:row>
          <xdr:rowOff>60960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H56"/>
  <sheetViews>
    <sheetView tabSelected="1" topLeftCell="B3" zoomScale="86" zoomScaleNormal="86" zoomScalePageLayoutView="106" workbookViewId="0">
      <selection activeCell="C21" sqref="C21"/>
    </sheetView>
  </sheetViews>
  <sheetFormatPr defaultColWidth="9.109375" defaultRowHeight="18" x14ac:dyDescent="0.25"/>
  <cols>
    <col min="1" max="1" width="0" style="4" hidden="1" customWidth="1"/>
    <col min="2" max="2" width="31.33203125" style="6" customWidth="1"/>
    <col min="3" max="3" width="86.33203125" style="7" customWidth="1"/>
    <col min="4" max="4" width="22.44140625" style="5" customWidth="1"/>
    <col min="5" max="5" width="21.44140625" style="5" customWidth="1"/>
    <col min="6" max="6" width="21.88671875" style="5" customWidth="1"/>
    <col min="7" max="16384" width="9.109375" style="5"/>
  </cols>
  <sheetData>
    <row r="1" spans="1:6" x14ac:dyDescent="0.25">
      <c r="C1" s="35" t="s">
        <v>238</v>
      </c>
      <c r="D1" s="35"/>
      <c r="E1" s="35"/>
      <c r="F1" s="35"/>
    </row>
    <row r="2" spans="1:6" ht="14.4" customHeight="1" x14ac:dyDescent="0.25">
      <c r="C2" s="35" t="s">
        <v>206</v>
      </c>
      <c r="D2" s="35"/>
      <c r="E2" s="35"/>
      <c r="F2" s="35"/>
    </row>
    <row r="3" spans="1:6" ht="15" customHeight="1" x14ac:dyDescent="0.25">
      <c r="C3" s="35" t="s">
        <v>207</v>
      </c>
      <c r="D3" s="35"/>
      <c r="E3" s="35"/>
      <c r="F3" s="35"/>
    </row>
    <row r="4" spans="1:6" ht="15" customHeight="1" x14ac:dyDescent="0.25">
      <c r="C4" s="35" t="s">
        <v>239</v>
      </c>
      <c r="D4" s="35"/>
      <c r="E4" s="35"/>
      <c r="F4" s="35"/>
    </row>
    <row r="5" spans="1:6" ht="15" customHeight="1" x14ac:dyDescent="0.25">
      <c r="C5" s="32"/>
      <c r="D5" s="32"/>
      <c r="E5" s="32"/>
      <c r="F5" s="32"/>
    </row>
    <row r="6" spans="1:6" s="3" customFormat="1" x14ac:dyDescent="0.25">
      <c r="A6" s="2"/>
      <c r="B6" s="9"/>
      <c r="C6" s="35" t="s">
        <v>241</v>
      </c>
      <c r="D6" s="35"/>
      <c r="E6" s="35"/>
      <c r="F6" s="35"/>
    </row>
    <row r="7" spans="1:6" s="3" customFormat="1" ht="14.4" customHeight="1" x14ac:dyDescent="0.25">
      <c r="A7" s="2"/>
      <c r="B7" s="9"/>
      <c r="C7" s="35" t="s">
        <v>206</v>
      </c>
      <c r="D7" s="35"/>
      <c r="E7" s="35"/>
      <c r="F7" s="35"/>
    </row>
    <row r="8" spans="1:6" s="3" customFormat="1" ht="16.95" customHeight="1" x14ac:dyDescent="0.25">
      <c r="A8" s="2"/>
      <c r="B8" s="9"/>
      <c r="C8" s="35" t="s">
        <v>207</v>
      </c>
      <c r="D8" s="35"/>
      <c r="E8" s="35"/>
      <c r="F8" s="35"/>
    </row>
    <row r="9" spans="1:6" s="3" customFormat="1" ht="16.95" customHeight="1" x14ac:dyDescent="0.25">
      <c r="A9" s="2"/>
      <c r="B9" s="9"/>
      <c r="C9" s="35" t="s">
        <v>230</v>
      </c>
      <c r="D9" s="35"/>
      <c r="E9" s="35"/>
      <c r="F9" s="35"/>
    </row>
    <row r="10" spans="1:6" s="3" customFormat="1" ht="37.799999999999997" customHeight="1" x14ac:dyDescent="0.25">
      <c r="A10" s="2"/>
      <c r="B10" s="9"/>
      <c r="C10" s="10"/>
      <c r="D10" s="20"/>
      <c r="E10" s="20"/>
      <c r="F10" s="21"/>
    </row>
    <row r="11" spans="1:6" s="3" customFormat="1" ht="16.8" customHeight="1" x14ac:dyDescent="0.25">
      <c r="A11" s="2"/>
      <c r="B11" s="39" t="s">
        <v>218</v>
      </c>
      <c r="C11" s="39"/>
      <c r="D11" s="39"/>
      <c r="E11" s="39"/>
      <c r="F11" s="39"/>
    </row>
    <row r="12" spans="1:6" s="3" customFormat="1" ht="0.6" hidden="1" customHeight="1" x14ac:dyDescent="0.25">
      <c r="A12" s="2"/>
      <c r="B12" s="39"/>
      <c r="C12" s="39"/>
      <c r="D12" s="39"/>
      <c r="E12" s="39"/>
      <c r="F12" s="39"/>
    </row>
    <row r="13" spans="1:6" s="3" customFormat="1" ht="1.95" hidden="1" customHeight="1" x14ac:dyDescent="0.25">
      <c r="A13" s="2"/>
      <c r="B13" s="39"/>
      <c r="C13" s="39"/>
      <c r="D13" s="39"/>
      <c r="E13" s="39"/>
      <c r="F13" s="39"/>
    </row>
    <row r="14" spans="1:6" s="3" customFormat="1" hidden="1" x14ac:dyDescent="0.25">
      <c r="A14" s="2"/>
      <c r="B14" s="39"/>
      <c r="C14" s="39"/>
      <c r="D14" s="39"/>
      <c r="E14" s="39"/>
      <c r="F14" s="39"/>
    </row>
    <row r="15" spans="1:6" s="3" customFormat="1" ht="16.2" customHeight="1" x14ac:dyDescent="0.25">
      <c r="A15" s="2"/>
      <c r="B15" s="39" t="s">
        <v>228</v>
      </c>
      <c r="C15" s="40"/>
      <c r="D15" s="40"/>
      <c r="E15" s="40"/>
      <c r="F15" s="40"/>
    </row>
    <row r="16" spans="1:6" s="3" customFormat="1" ht="22.2" customHeight="1" x14ac:dyDescent="0.25">
      <c r="A16" s="2"/>
      <c r="B16" s="12"/>
      <c r="C16" s="13"/>
      <c r="D16" s="11" t="s">
        <v>179</v>
      </c>
      <c r="E16" s="41" t="s">
        <v>231</v>
      </c>
      <c r="F16" s="42"/>
    </row>
    <row r="17" spans="1:8" s="30" customFormat="1" x14ac:dyDescent="0.25">
      <c r="A17" s="29"/>
      <c r="B17" s="33" t="s">
        <v>5</v>
      </c>
      <c r="C17" s="34" t="s">
        <v>104</v>
      </c>
      <c r="D17" s="34" t="s">
        <v>217</v>
      </c>
      <c r="E17" s="34" t="s">
        <v>227</v>
      </c>
      <c r="F17" s="34" t="s">
        <v>229</v>
      </c>
    </row>
    <row r="18" spans="1:8" x14ac:dyDescent="0.25">
      <c r="A18" s="4" t="s">
        <v>17</v>
      </c>
      <c r="B18" s="23" t="s">
        <v>179</v>
      </c>
      <c r="C18" s="24" t="s">
        <v>200</v>
      </c>
      <c r="D18" s="25">
        <f>D20+D25+D45+D36</f>
        <v>137400</v>
      </c>
      <c r="E18" s="25">
        <f>E20+E25+E45+E36</f>
        <v>114000</v>
      </c>
      <c r="F18" s="25">
        <f>F20+F25+F45+F36</f>
        <v>116000</v>
      </c>
      <c r="H18" s="31"/>
    </row>
    <row r="19" spans="1:8" x14ac:dyDescent="0.25">
      <c r="A19" s="4" t="s">
        <v>15</v>
      </c>
      <c r="B19" s="26" t="s">
        <v>179</v>
      </c>
      <c r="C19" s="27" t="s">
        <v>201</v>
      </c>
      <c r="D19" s="25">
        <f>D45+D25+D20</f>
        <v>73432</v>
      </c>
      <c r="E19" s="25">
        <f>E45+E25+E20</f>
        <v>114000</v>
      </c>
      <c r="F19" s="25">
        <f>F45+F25+F20</f>
        <v>116000</v>
      </c>
    </row>
    <row r="20" spans="1:8" x14ac:dyDescent="0.25">
      <c r="A20" s="4" t="s">
        <v>19</v>
      </c>
      <c r="B20" s="26" t="s">
        <v>21</v>
      </c>
      <c r="C20" s="24" t="s">
        <v>20</v>
      </c>
      <c r="D20" s="25">
        <f>D21-D23</f>
        <v>91732</v>
      </c>
      <c r="E20" s="25">
        <f>E21-E23</f>
        <v>150300</v>
      </c>
      <c r="F20" s="25">
        <f>F21-F23</f>
        <v>152400</v>
      </c>
    </row>
    <row r="21" spans="1:8" ht="33.6" x14ac:dyDescent="0.25">
      <c r="A21" s="4" t="s">
        <v>23</v>
      </c>
      <c r="B21" s="26" t="s">
        <v>24</v>
      </c>
      <c r="C21" s="24" t="s">
        <v>208</v>
      </c>
      <c r="D21" s="25">
        <f>D22</f>
        <v>397732</v>
      </c>
      <c r="E21" s="25">
        <f>E22</f>
        <v>247300</v>
      </c>
      <c r="F21" s="25">
        <f>F22</f>
        <v>249400</v>
      </c>
    </row>
    <row r="22" spans="1:8" ht="33.6" x14ac:dyDescent="0.25">
      <c r="A22" s="4" t="s">
        <v>30</v>
      </c>
      <c r="B22" s="26" t="s">
        <v>175</v>
      </c>
      <c r="C22" s="24" t="s">
        <v>214</v>
      </c>
      <c r="D22" s="25">
        <f>401332-3600</f>
        <v>397732</v>
      </c>
      <c r="E22" s="25">
        <f>241300+6000</f>
        <v>247300</v>
      </c>
      <c r="F22" s="25">
        <f>243400+6000</f>
        <v>249400</v>
      </c>
    </row>
    <row r="23" spans="1:8" ht="33.6" x14ac:dyDescent="0.25">
      <c r="A23" s="4" t="s">
        <v>26</v>
      </c>
      <c r="B23" s="26" t="s">
        <v>28</v>
      </c>
      <c r="C23" s="24" t="s">
        <v>27</v>
      </c>
      <c r="D23" s="25">
        <f>D24</f>
        <v>306000</v>
      </c>
      <c r="E23" s="25">
        <f>E24</f>
        <v>97000</v>
      </c>
      <c r="F23" s="25">
        <f>F24</f>
        <v>97000</v>
      </c>
    </row>
    <row r="24" spans="1:8" ht="33.6" x14ac:dyDescent="0.25">
      <c r="A24" s="4" t="s">
        <v>32</v>
      </c>
      <c r="B24" s="26" t="s">
        <v>176</v>
      </c>
      <c r="C24" s="24" t="s">
        <v>213</v>
      </c>
      <c r="D24" s="25">
        <f>250000+26000+30000</f>
        <v>306000</v>
      </c>
      <c r="E24" s="25">
        <f>100000-3000</f>
        <v>97000</v>
      </c>
      <c r="F24" s="25">
        <f>100000-3000</f>
        <v>97000</v>
      </c>
    </row>
    <row r="25" spans="1:8" ht="33.6" x14ac:dyDescent="0.25">
      <c r="A25" s="4" t="s">
        <v>34</v>
      </c>
      <c r="B25" s="26" t="s">
        <v>35</v>
      </c>
      <c r="C25" s="24" t="s">
        <v>209</v>
      </c>
      <c r="D25" s="25">
        <f>D26-D31</f>
        <v>-18300</v>
      </c>
      <c r="E25" s="25">
        <f>E26-E31</f>
        <v>-36300</v>
      </c>
      <c r="F25" s="25">
        <f>F26-F31</f>
        <v>-36400</v>
      </c>
    </row>
    <row r="26" spans="1:8" ht="33.6" x14ac:dyDescent="0.25">
      <c r="A26" s="4" t="s">
        <v>37</v>
      </c>
      <c r="B26" s="26" t="s">
        <v>196</v>
      </c>
      <c r="C26" s="24" t="s">
        <v>210</v>
      </c>
      <c r="D26" s="25">
        <f>D27</f>
        <v>26800</v>
      </c>
      <c r="E26" s="25">
        <f>E27</f>
        <v>0</v>
      </c>
      <c r="F26" s="25">
        <f>F27</f>
        <v>0</v>
      </c>
    </row>
    <row r="27" spans="1:8" ht="33.6" x14ac:dyDescent="0.25">
      <c r="A27" s="4" t="s">
        <v>92</v>
      </c>
      <c r="B27" s="26" t="s">
        <v>197</v>
      </c>
      <c r="C27" s="24" t="s">
        <v>215</v>
      </c>
      <c r="D27" s="25">
        <f>D28+D29+D30</f>
        <v>26800</v>
      </c>
      <c r="E27" s="25">
        <f>E29+E30</f>
        <v>0</v>
      </c>
      <c r="F27" s="25">
        <f>F29+F30</f>
        <v>0</v>
      </c>
    </row>
    <row r="28" spans="1:8" ht="67.2" x14ac:dyDescent="0.25">
      <c r="B28" s="26" t="s">
        <v>232</v>
      </c>
      <c r="C28" s="24" t="s">
        <v>233</v>
      </c>
      <c r="D28" s="25">
        <f>16800+10000</f>
        <v>26800</v>
      </c>
      <c r="E28" s="25">
        <v>0</v>
      </c>
      <c r="F28" s="25">
        <v>0</v>
      </c>
    </row>
    <row r="29" spans="1:8" ht="67.2" x14ac:dyDescent="0.25">
      <c r="A29" s="4" t="s">
        <v>42</v>
      </c>
      <c r="B29" s="26" t="s">
        <v>202</v>
      </c>
      <c r="C29" s="24" t="s">
        <v>212</v>
      </c>
      <c r="D29" s="25">
        <v>0</v>
      </c>
      <c r="E29" s="25">
        <v>0</v>
      </c>
      <c r="F29" s="25">
        <v>0</v>
      </c>
    </row>
    <row r="30" spans="1:8" ht="67.2" x14ac:dyDescent="0.25">
      <c r="B30" s="26" t="s">
        <v>204</v>
      </c>
      <c r="C30" s="24" t="s">
        <v>234</v>
      </c>
      <c r="D30" s="25">
        <v>0</v>
      </c>
      <c r="E30" s="25">
        <v>0</v>
      </c>
      <c r="F30" s="25">
        <v>0</v>
      </c>
    </row>
    <row r="31" spans="1:8" ht="33.6" x14ac:dyDescent="0.25">
      <c r="A31" s="4" t="s">
        <v>39</v>
      </c>
      <c r="B31" s="26" t="s">
        <v>198</v>
      </c>
      <c r="C31" s="24" t="s">
        <v>211</v>
      </c>
      <c r="D31" s="25">
        <f>D32</f>
        <v>45100</v>
      </c>
      <c r="E31" s="25">
        <f>E32</f>
        <v>36300</v>
      </c>
      <c r="F31" s="25">
        <f>F32</f>
        <v>36400</v>
      </c>
    </row>
    <row r="32" spans="1:8" ht="33.6" x14ac:dyDescent="0.25">
      <c r="A32" s="4" t="s">
        <v>93</v>
      </c>
      <c r="B32" s="26" t="s">
        <v>199</v>
      </c>
      <c r="C32" s="24" t="s">
        <v>216</v>
      </c>
      <c r="D32" s="25">
        <f>D33+D35+D34</f>
        <v>45100</v>
      </c>
      <c r="E32" s="25">
        <f t="shared" ref="E32:F32" si="0">E33+E35+E34</f>
        <v>36300</v>
      </c>
      <c r="F32" s="25">
        <f t="shared" si="0"/>
        <v>36400</v>
      </c>
    </row>
    <row r="33" spans="1:6" ht="67.2" x14ac:dyDescent="0.25">
      <c r="B33" s="26" t="s">
        <v>235</v>
      </c>
      <c r="C33" s="24" t="s">
        <v>236</v>
      </c>
      <c r="D33" s="25">
        <v>45100</v>
      </c>
      <c r="E33" s="25">
        <f>27300+6000+3000</f>
        <v>36300</v>
      </c>
      <c r="F33" s="25">
        <f>27400+6000+3000</f>
        <v>36400</v>
      </c>
    </row>
    <row r="34" spans="1:6" ht="67.2" x14ac:dyDescent="0.25">
      <c r="B34" s="26" t="s">
        <v>203</v>
      </c>
      <c r="C34" s="24" t="s">
        <v>236</v>
      </c>
      <c r="D34" s="25">
        <v>0</v>
      </c>
      <c r="E34" s="25">
        <v>0</v>
      </c>
      <c r="F34" s="25">
        <v>0</v>
      </c>
    </row>
    <row r="35" spans="1:6" ht="67.2" x14ac:dyDescent="0.25">
      <c r="A35" s="4" t="s">
        <v>44</v>
      </c>
      <c r="B35" s="26" t="s">
        <v>205</v>
      </c>
      <c r="C35" s="24" t="s">
        <v>237</v>
      </c>
      <c r="D35" s="25">
        <v>0</v>
      </c>
      <c r="E35" s="25">
        <v>0</v>
      </c>
      <c r="F35" s="25">
        <v>0</v>
      </c>
    </row>
    <row r="36" spans="1:6" x14ac:dyDescent="0.25">
      <c r="B36" s="26" t="s">
        <v>177</v>
      </c>
      <c r="C36" s="24" t="s">
        <v>178</v>
      </c>
      <c r="D36" s="25">
        <f>D40+D43</f>
        <v>63968</v>
      </c>
      <c r="E36" s="25">
        <f t="shared" ref="E36:F36" si="1">E40+E43</f>
        <v>0</v>
      </c>
      <c r="F36" s="25">
        <f t="shared" si="1"/>
        <v>0</v>
      </c>
    </row>
    <row r="37" spans="1:6" x14ac:dyDescent="0.25">
      <c r="B37" s="26" t="s">
        <v>188</v>
      </c>
      <c r="C37" s="24" t="s">
        <v>189</v>
      </c>
      <c r="D37" s="25">
        <f t="shared" ref="D37:F39" si="2">D38</f>
        <v>-3223830.2</v>
      </c>
      <c r="E37" s="25">
        <f t="shared" si="2"/>
        <v>-2662151.7999999998</v>
      </c>
      <c r="F37" s="25">
        <f t="shared" si="2"/>
        <v>-2654953.7999999998</v>
      </c>
    </row>
    <row r="38" spans="1:6" x14ac:dyDescent="0.25">
      <c r="B38" s="26" t="s">
        <v>190</v>
      </c>
      <c r="C38" s="24" t="s">
        <v>191</v>
      </c>
      <c r="D38" s="25">
        <f t="shared" si="2"/>
        <v>-3223830.2</v>
      </c>
      <c r="E38" s="25">
        <f t="shared" si="2"/>
        <v>-2662151.7999999998</v>
      </c>
      <c r="F38" s="25">
        <f t="shared" si="2"/>
        <v>-2654953.7999999998</v>
      </c>
    </row>
    <row r="39" spans="1:6" x14ac:dyDescent="0.25">
      <c r="B39" s="26" t="s">
        <v>192</v>
      </c>
      <c r="C39" s="24" t="s">
        <v>193</v>
      </c>
      <c r="D39" s="25">
        <f t="shared" si="2"/>
        <v>-3223830.2</v>
      </c>
      <c r="E39" s="25">
        <f t="shared" si="2"/>
        <v>-2662151.7999999998</v>
      </c>
      <c r="F39" s="25">
        <f t="shared" si="2"/>
        <v>-2654953.7999999998</v>
      </c>
    </row>
    <row r="40" spans="1:6" x14ac:dyDescent="0.25">
      <c r="B40" s="26" t="s">
        <v>194</v>
      </c>
      <c r="C40" s="24" t="s">
        <v>195</v>
      </c>
      <c r="D40" s="25">
        <v>-3223830.2</v>
      </c>
      <c r="E40" s="25">
        <v>-2662151.7999999998</v>
      </c>
      <c r="F40" s="25">
        <v>-2654953.7999999998</v>
      </c>
    </row>
    <row r="41" spans="1:6" x14ac:dyDescent="0.25">
      <c r="B41" s="26" t="s">
        <v>219</v>
      </c>
      <c r="C41" s="24" t="s">
        <v>220</v>
      </c>
      <c r="D41" s="25">
        <f t="shared" ref="D41:F43" si="3">D42</f>
        <v>3287798.2</v>
      </c>
      <c r="E41" s="25">
        <f t="shared" si="3"/>
        <v>2662151.7999999998</v>
      </c>
      <c r="F41" s="25">
        <f t="shared" si="3"/>
        <v>2654953.7999999998</v>
      </c>
    </row>
    <row r="42" spans="1:6" x14ac:dyDescent="0.25">
      <c r="B42" s="26" t="s">
        <v>221</v>
      </c>
      <c r="C42" s="24" t="s">
        <v>222</v>
      </c>
      <c r="D42" s="25">
        <f t="shared" si="3"/>
        <v>3287798.2</v>
      </c>
      <c r="E42" s="25">
        <f t="shared" si="3"/>
        <v>2662151.7999999998</v>
      </c>
      <c r="F42" s="25">
        <f t="shared" si="3"/>
        <v>2654953.7999999998</v>
      </c>
    </row>
    <row r="43" spans="1:6" x14ac:dyDescent="0.25">
      <c r="B43" s="26" t="s">
        <v>223</v>
      </c>
      <c r="C43" s="24" t="s">
        <v>224</v>
      </c>
      <c r="D43" s="25">
        <f t="shared" si="3"/>
        <v>3287798.2</v>
      </c>
      <c r="E43" s="25">
        <f t="shared" si="3"/>
        <v>2662151.7999999998</v>
      </c>
      <c r="F43" s="25">
        <f t="shared" si="3"/>
        <v>2654953.7999999998</v>
      </c>
    </row>
    <row r="44" spans="1:6" x14ac:dyDescent="0.25">
      <c r="B44" s="26" t="s">
        <v>225</v>
      </c>
      <c r="C44" s="24" t="s">
        <v>226</v>
      </c>
      <c r="D44" s="25">
        <v>3287798.2</v>
      </c>
      <c r="E44" s="25">
        <v>2662151.7999999998</v>
      </c>
      <c r="F44" s="25">
        <v>2654953.7999999998</v>
      </c>
    </row>
    <row r="45" spans="1:6" x14ac:dyDescent="0.25">
      <c r="A45" s="4" t="s">
        <v>46</v>
      </c>
      <c r="B45" s="26" t="s">
        <v>48</v>
      </c>
      <c r="C45" s="24" t="s">
        <v>47</v>
      </c>
      <c r="D45" s="25">
        <f>D46</f>
        <v>0</v>
      </c>
      <c r="E45" s="25">
        <f>E46</f>
        <v>0</v>
      </c>
      <c r="F45" s="25">
        <f>F46</f>
        <v>0</v>
      </c>
    </row>
    <row r="46" spans="1:6" ht="33.6" x14ac:dyDescent="0.25">
      <c r="A46" s="4" t="s">
        <v>52</v>
      </c>
      <c r="B46" s="26" t="s">
        <v>180</v>
      </c>
      <c r="C46" s="24" t="s">
        <v>181</v>
      </c>
      <c r="D46" s="28">
        <f t="shared" ref="D46:F48" si="4">D47</f>
        <v>0</v>
      </c>
      <c r="E46" s="28">
        <f t="shared" si="4"/>
        <v>0</v>
      </c>
      <c r="F46" s="28">
        <f t="shared" si="4"/>
        <v>0</v>
      </c>
    </row>
    <row r="47" spans="1:6" ht="33.6" x14ac:dyDescent="0.25">
      <c r="A47" s="4" t="s">
        <v>94</v>
      </c>
      <c r="B47" s="26" t="s">
        <v>182</v>
      </c>
      <c r="C47" s="24" t="s">
        <v>183</v>
      </c>
      <c r="D47" s="28">
        <f t="shared" si="4"/>
        <v>0</v>
      </c>
      <c r="E47" s="28">
        <f t="shared" si="4"/>
        <v>0</v>
      </c>
      <c r="F47" s="28">
        <f t="shared" si="4"/>
        <v>0</v>
      </c>
    </row>
    <row r="48" spans="1:6" ht="33.6" x14ac:dyDescent="0.25">
      <c r="B48" s="26" t="s">
        <v>184</v>
      </c>
      <c r="C48" s="24" t="s">
        <v>185</v>
      </c>
      <c r="D48" s="28">
        <f t="shared" si="4"/>
        <v>0</v>
      </c>
      <c r="E48" s="28">
        <f t="shared" si="4"/>
        <v>0</v>
      </c>
      <c r="F48" s="28">
        <f t="shared" si="4"/>
        <v>0</v>
      </c>
    </row>
    <row r="49" spans="1:6" ht="33.6" x14ac:dyDescent="0.25">
      <c r="A49" s="4" t="s">
        <v>54</v>
      </c>
      <c r="B49" s="26" t="s">
        <v>186</v>
      </c>
      <c r="C49" s="24" t="s">
        <v>187</v>
      </c>
      <c r="D49" s="28">
        <v>0</v>
      </c>
      <c r="E49" s="28">
        <v>0</v>
      </c>
      <c r="F49" s="28">
        <v>0</v>
      </c>
    </row>
    <row r="50" spans="1:6" x14ac:dyDescent="0.35">
      <c r="F50" s="22" t="s">
        <v>240</v>
      </c>
    </row>
    <row r="51" spans="1:6" s="19" customFormat="1" x14ac:dyDescent="0.25">
      <c r="A51" s="17"/>
      <c r="B51" s="16"/>
      <c r="C51" s="18"/>
      <c r="D51" s="15"/>
      <c r="E51" s="15"/>
      <c r="F51" s="15"/>
    </row>
    <row r="52" spans="1:6" s="19" customFormat="1" x14ac:dyDescent="0.25">
      <c r="A52" s="17"/>
      <c r="B52" s="16"/>
      <c r="C52" s="18"/>
      <c r="D52" s="15"/>
      <c r="E52" s="15"/>
      <c r="F52" s="15"/>
    </row>
    <row r="53" spans="1:6" x14ac:dyDescent="0.25">
      <c r="B53" s="37"/>
      <c r="C53" s="38"/>
    </row>
    <row r="54" spans="1:6" s="36" customFormat="1" x14ac:dyDescent="0.25"/>
    <row r="55" spans="1:6" x14ac:dyDescent="0.25">
      <c r="C55" s="14" t="s">
        <v>179</v>
      </c>
    </row>
    <row r="56" spans="1:6" x14ac:dyDescent="0.25">
      <c r="C56" s="14" t="s">
        <v>179</v>
      </c>
    </row>
  </sheetData>
  <sheetProtection formatColumns="0"/>
  <mergeCells count="13">
    <mergeCell ref="C1:F1"/>
    <mergeCell ref="C2:F2"/>
    <mergeCell ref="C3:F3"/>
    <mergeCell ref="C4:F4"/>
    <mergeCell ref="A54:XFD54"/>
    <mergeCell ref="B53:C53"/>
    <mergeCell ref="B11:F14"/>
    <mergeCell ref="C6:F6"/>
    <mergeCell ref="C7:F7"/>
    <mergeCell ref="C8:F8"/>
    <mergeCell ref="C9:F9"/>
    <mergeCell ref="B15:F15"/>
    <mergeCell ref="E16:F16"/>
  </mergeCells>
  <phoneticPr fontId="5" type="noConversion"/>
  <pageMargins left="0.78740157480314965" right="0.39370078740157483" top="0.59055118110236227" bottom="0.39370078740157483" header="0.31496062992125984" footer="0.11811023622047245"/>
  <pageSetup paperSize="9" scale="74" firstPageNumber="39" fitToHeight="2" orientation="landscape" useFirstPageNumber="1" r:id="rId1"/>
  <headerFooter alignWithMargins="0">
    <oddHeader>&amp;C&amp;P</oddHeader>
  </headerFooter>
  <rowBreaks count="2" manualBreakCount="2">
    <brk id="26" max="16383" man="1"/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2:K82"/>
  <sheetViews>
    <sheetView workbookViewId="0"/>
  </sheetViews>
  <sheetFormatPr defaultColWidth="9.109375" defaultRowHeight="13.2" x14ac:dyDescent="0.25"/>
  <cols>
    <col min="1" max="2" width="9.109375" style="1" customWidth="1"/>
    <col min="3" max="3" width="9.109375" customWidth="1"/>
    <col min="4" max="16384" width="9.109375" style="1"/>
  </cols>
  <sheetData>
    <row r="2" spans="1:2" x14ac:dyDescent="0.25">
      <c r="B2"/>
    </row>
    <row r="3" spans="1:2" x14ac:dyDescent="0.25">
      <c r="B3"/>
    </row>
    <row r="4" spans="1:2" x14ac:dyDescent="0.25">
      <c r="B4" s="1" t="e">
        <f>Лист1!$A$6:$C$49</f>
        <v>#VALUE!</v>
      </c>
    </row>
    <row r="5" spans="1:2" x14ac:dyDescent="0.25">
      <c r="B5">
        <v>1.05</v>
      </c>
    </row>
    <row r="6" spans="1:2" x14ac:dyDescent="0.25">
      <c r="B6" t="s">
        <v>106</v>
      </c>
    </row>
    <row r="7" spans="1:2" x14ac:dyDescent="0.25">
      <c r="B7" t="b">
        <v>1</v>
      </c>
    </row>
    <row r="8" spans="1:2" x14ac:dyDescent="0.25">
      <c r="B8" t="b">
        <v>0</v>
      </c>
    </row>
    <row r="9" spans="1:2" x14ac:dyDescent="0.25">
      <c r="B9" t="b">
        <v>1</v>
      </c>
    </row>
    <row r="10" spans="1:2" x14ac:dyDescent="0.25">
      <c r="B10" t="b">
        <v>1</v>
      </c>
    </row>
    <row r="11" spans="1:2" x14ac:dyDescent="0.25">
      <c r="B11" t="b">
        <v>1</v>
      </c>
    </row>
    <row r="12" spans="1:2" x14ac:dyDescent="0.25">
      <c r="B12" t="b">
        <v>1</v>
      </c>
    </row>
    <row r="13" spans="1:2" x14ac:dyDescent="0.25">
      <c r="B13">
        <v>16</v>
      </c>
    </row>
    <row r="14" spans="1:2" x14ac:dyDescent="0.25">
      <c r="B14" s="1" t="e">
        <f>(Лист1!#REF!)</f>
        <v>#REF!</v>
      </c>
    </row>
    <row r="15" spans="1:2" x14ac:dyDescent="0.25">
      <c r="A15" t="s">
        <v>90</v>
      </c>
      <c r="B15">
        <v>2448</v>
      </c>
    </row>
    <row r="16" spans="1:2" x14ac:dyDescent="0.25">
      <c r="A16">
        <v>1</v>
      </c>
      <c r="B16" s="1" t="s">
        <v>2</v>
      </c>
    </row>
    <row r="17" spans="1:11" x14ac:dyDescent="0.25">
      <c r="B17" s="1" t="s">
        <v>105</v>
      </c>
    </row>
    <row r="18" spans="1:11" x14ac:dyDescent="0.25">
      <c r="A18" t="e">
        <f>Лист1!#REF!</f>
        <v>#REF!</v>
      </c>
      <c r="B18" s="1" t="s">
        <v>1</v>
      </c>
    </row>
    <row r="19" spans="1:11" x14ac:dyDescent="0.25">
      <c r="A19" t="e">
        <f>Лист1!#REF!</f>
        <v>#REF!</v>
      </c>
      <c r="B19" t="s">
        <v>0</v>
      </c>
      <c r="C19">
        <v>2</v>
      </c>
      <c r="D19" s="1" t="s">
        <v>3</v>
      </c>
      <c r="E19" s="1" t="s">
        <v>4</v>
      </c>
      <c r="F19" s="1" t="s">
        <v>6</v>
      </c>
      <c r="G19" s="1" t="s">
        <v>8</v>
      </c>
      <c r="H19" s="1" t="s">
        <v>10</v>
      </c>
      <c r="I19" s="1" t="s">
        <v>12</v>
      </c>
    </row>
    <row r="20" spans="1:11" x14ac:dyDescent="0.25">
      <c r="C20" s="1">
        <v>0.5334240198135376</v>
      </c>
      <c r="D20" s="1" t="s">
        <v>3</v>
      </c>
      <c r="E20" s="1" t="s">
        <v>4</v>
      </c>
      <c r="F20" s="1" t="s">
        <v>7</v>
      </c>
      <c r="G20" s="1" t="s">
        <v>9</v>
      </c>
      <c r="H20" s="1" t="s">
        <v>11</v>
      </c>
      <c r="I20" s="1" t="s">
        <v>91</v>
      </c>
      <c r="J20" s="1" t="s">
        <v>13</v>
      </c>
      <c r="K20" s="1" t="s">
        <v>14</v>
      </c>
    </row>
    <row r="21" spans="1:11" customFormat="1" x14ac:dyDescent="0.25">
      <c r="C21" s="8" t="s">
        <v>107</v>
      </c>
      <c r="D21" s="8" t="s">
        <v>169</v>
      </c>
      <c r="E21" s="8" t="s">
        <v>170</v>
      </c>
      <c r="F21" s="8" t="s">
        <v>171</v>
      </c>
      <c r="G21" s="8" t="s">
        <v>172</v>
      </c>
      <c r="H21" s="8" t="s">
        <v>173</v>
      </c>
      <c r="I21" s="8" t="s">
        <v>174</v>
      </c>
    </row>
    <row r="22" spans="1:11" x14ac:dyDescent="0.25">
      <c r="C22" s="8" t="s">
        <v>108</v>
      </c>
      <c r="I22"/>
      <c r="J22" s="1">
        <v>61</v>
      </c>
      <c r="K22" s="1" t="s">
        <v>16</v>
      </c>
    </row>
    <row r="23" spans="1:11" x14ac:dyDescent="0.25">
      <c r="C23" s="8" t="s">
        <v>109</v>
      </c>
      <c r="I23"/>
      <c r="J23" s="1">
        <v>1</v>
      </c>
      <c r="K23" s="1" t="s">
        <v>18</v>
      </c>
    </row>
    <row r="24" spans="1:11" x14ac:dyDescent="0.25">
      <c r="C24" s="8" t="s">
        <v>110</v>
      </c>
      <c r="I24"/>
      <c r="J24" s="1">
        <v>2</v>
      </c>
      <c r="K24" s="1" t="s">
        <v>22</v>
      </c>
    </row>
    <row r="25" spans="1:11" x14ac:dyDescent="0.25">
      <c r="C25" s="8" t="s">
        <v>111</v>
      </c>
      <c r="I25"/>
      <c r="J25" s="1">
        <v>3</v>
      </c>
      <c r="K25" s="1" t="s">
        <v>25</v>
      </c>
    </row>
    <row r="26" spans="1:11" x14ac:dyDescent="0.25">
      <c r="C26" s="8" t="s">
        <v>112</v>
      </c>
      <c r="J26" s="1">
        <v>5</v>
      </c>
      <c r="K26" s="1" t="s">
        <v>29</v>
      </c>
    </row>
    <row r="27" spans="1:11" x14ac:dyDescent="0.25">
      <c r="C27" s="8" t="s">
        <v>113</v>
      </c>
      <c r="I27"/>
      <c r="J27" s="1">
        <v>4</v>
      </c>
      <c r="K27" s="1" t="s">
        <v>31</v>
      </c>
    </row>
    <row r="28" spans="1:11" x14ac:dyDescent="0.25">
      <c r="C28" s="8" t="s">
        <v>114</v>
      </c>
      <c r="I28"/>
      <c r="J28" s="1">
        <v>6</v>
      </c>
      <c r="K28" s="1" t="s">
        <v>33</v>
      </c>
    </row>
    <row r="29" spans="1:11" x14ac:dyDescent="0.25">
      <c r="C29" s="8" t="s">
        <v>115</v>
      </c>
      <c r="I29"/>
      <c r="J29" s="1">
        <v>7</v>
      </c>
      <c r="K29" s="1" t="s">
        <v>36</v>
      </c>
    </row>
    <row r="30" spans="1:11" x14ac:dyDescent="0.25">
      <c r="C30" s="8" t="s">
        <v>116</v>
      </c>
      <c r="I30"/>
      <c r="J30" s="1">
        <v>8</v>
      </c>
      <c r="K30" s="1" t="s">
        <v>38</v>
      </c>
    </row>
    <row r="31" spans="1:11" x14ac:dyDescent="0.25">
      <c r="C31" s="8" t="s">
        <v>117</v>
      </c>
      <c r="I31"/>
      <c r="J31" s="1">
        <v>11</v>
      </c>
      <c r="K31" s="1" t="s">
        <v>40</v>
      </c>
    </row>
    <row r="32" spans="1:11" x14ac:dyDescent="0.25">
      <c r="C32" s="8" t="s">
        <v>118</v>
      </c>
      <c r="I32"/>
      <c r="J32" s="1">
        <v>13</v>
      </c>
      <c r="K32" s="1" t="s">
        <v>41</v>
      </c>
    </row>
    <row r="33" spans="3:11" x14ac:dyDescent="0.25">
      <c r="C33" s="8" t="s">
        <v>119</v>
      </c>
      <c r="I33"/>
      <c r="J33" s="1">
        <v>10</v>
      </c>
      <c r="K33" s="1" t="s">
        <v>43</v>
      </c>
    </row>
    <row r="34" spans="3:11" x14ac:dyDescent="0.25">
      <c r="C34" s="8" t="s">
        <v>120</v>
      </c>
      <c r="I34"/>
      <c r="J34" s="1">
        <v>14</v>
      </c>
      <c r="K34" s="1" t="s">
        <v>45</v>
      </c>
    </row>
    <row r="35" spans="3:11" x14ac:dyDescent="0.25">
      <c r="C35" s="8" t="s">
        <v>121</v>
      </c>
      <c r="I35"/>
      <c r="J35" s="1">
        <v>15</v>
      </c>
      <c r="K35" s="1" t="s">
        <v>49</v>
      </c>
    </row>
    <row r="36" spans="3:11" x14ac:dyDescent="0.25">
      <c r="C36" s="8" t="s">
        <v>122</v>
      </c>
      <c r="I36"/>
      <c r="J36" s="1">
        <v>16</v>
      </c>
      <c r="K36" s="1" t="s">
        <v>50</v>
      </c>
    </row>
    <row r="37" spans="3:11" x14ac:dyDescent="0.25">
      <c r="C37" s="8" t="s">
        <v>123</v>
      </c>
      <c r="I37"/>
      <c r="J37" s="1">
        <v>18</v>
      </c>
      <c r="K37" s="1" t="s">
        <v>51</v>
      </c>
    </row>
    <row r="38" spans="3:11" x14ac:dyDescent="0.25">
      <c r="C38" s="8" t="s">
        <v>124</v>
      </c>
      <c r="I38"/>
      <c r="J38" s="1">
        <v>19</v>
      </c>
      <c r="K38" s="1" t="s">
        <v>53</v>
      </c>
    </row>
    <row r="39" spans="3:11" x14ac:dyDescent="0.25">
      <c r="C39" s="8" t="s">
        <v>125</v>
      </c>
      <c r="I39"/>
      <c r="J39" s="1">
        <v>21</v>
      </c>
      <c r="K39" s="1" t="s">
        <v>55</v>
      </c>
    </row>
    <row r="40" spans="3:11" x14ac:dyDescent="0.25">
      <c r="C40" s="8" t="s">
        <v>126</v>
      </c>
      <c r="I40"/>
      <c r="J40" s="1">
        <v>22</v>
      </c>
      <c r="K40" s="1" t="s">
        <v>56</v>
      </c>
    </row>
    <row r="41" spans="3:11" x14ac:dyDescent="0.25">
      <c r="C41" s="8" t="s">
        <v>127</v>
      </c>
      <c r="I41"/>
      <c r="J41" s="1">
        <v>24</v>
      </c>
      <c r="K41" s="1" t="s">
        <v>57</v>
      </c>
    </row>
    <row r="42" spans="3:11" x14ac:dyDescent="0.25">
      <c r="C42" s="8" t="s">
        <v>128</v>
      </c>
      <c r="I42"/>
      <c r="J42" s="1">
        <v>44</v>
      </c>
      <c r="K42" s="1" t="s">
        <v>58</v>
      </c>
    </row>
    <row r="43" spans="3:11" x14ac:dyDescent="0.25">
      <c r="C43" s="8" t="s">
        <v>129</v>
      </c>
      <c r="I43"/>
      <c r="J43" s="1">
        <v>25</v>
      </c>
      <c r="K43" s="1" t="s">
        <v>59</v>
      </c>
    </row>
    <row r="44" spans="3:11" x14ac:dyDescent="0.25">
      <c r="C44" s="8" t="s">
        <v>130</v>
      </c>
      <c r="I44"/>
      <c r="J44" s="1">
        <v>45</v>
      </c>
      <c r="K44" s="1" t="s">
        <v>60</v>
      </c>
    </row>
    <row r="45" spans="3:11" x14ac:dyDescent="0.25">
      <c r="C45" s="8" t="s">
        <v>131</v>
      </c>
      <c r="I45"/>
      <c r="J45" s="1">
        <v>29</v>
      </c>
      <c r="K45" s="1" t="s">
        <v>61</v>
      </c>
    </row>
    <row r="46" spans="3:11" x14ac:dyDescent="0.25">
      <c r="C46" s="8" t="s">
        <v>132</v>
      </c>
      <c r="I46"/>
      <c r="J46" s="1">
        <v>30</v>
      </c>
      <c r="K46" s="1" t="s">
        <v>62</v>
      </c>
    </row>
    <row r="47" spans="3:11" x14ac:dyDescent="0.25">
      <c r="C47" s="8" t="s">
        <v>133</v>
      </c>
      <c r="I47"/>
      <c r="J47" s="1">
        <v>46</v>
      </c>
      <c r="K47" s="1" t="s">
        <v>63</v>
      </c>
    </row>
    <row r="48" spans="3:11" x14ac:dyDescent="0.25">
      <c r="C48" s="8" t="s">
        <v>134</v>
      </c>
      <c r="I48"/>
      <c r="J48" s="1">
        <v>31</v>
      </c>
      <c r="K48" s="1" t="s">
        <v>64</v>
      </c>
    </row>
    <row r="49" spans="3:11" x14ac:dyDescent="0.25">
      <c r="C49" s="8" t="s">
        <v>135</v>
      </c>
      <c r="I49"/>
      <c r="J49" s="1">
        <v>47</v>
      </c>
      <c r="K49" s="1" t="s">
        <v>65</v>
      </c>
    </row>
    <row r="50" spans="3:11" x14ac:dyDescent="0.25">
      <c r="C50" s="8" t="s">
        <v>136</v>
      </c>
      <c r="I50"/>
      <c r="J50" s="1">
        <v>32</v>
      </c>
      <c r="K50" s="1" t="s">
        <v>66</v>
      </c>
    </row>
    <row r="51" spans="3:11" x14ac:dyDescent="0.25">
      <c r="C51" s="8" t="s">
        <v>137</v>
      </c>
      <c r="I51"/>
      <c r="J51" s="1">
        <v>48</v>
      </c>
      <c r="K51" s="1" t="s">
        <v>67</v>
      </c>
    </row>
    <row r="52" spans="3:11" x14ac:dyDescent="0.25">
      <c r="C52" s="8" t="s">
        <v>138</v>
      </c>
      <c r="I52"/>
      <c r="J52" s="1">
        <v>33</v>
      </c>
      <c r="K52" s="1" t="s">
        <v>68</v>
      </c>
    </row>
    <row r="53" spans="3:11" x14ac:dyDescent="0.25">
      <c r="C53" s="8" t="s">
        <v>139</v>
      </c>
      <c r="I53"/>
      <c r="J53" s="1">
        <v>49</v>
      </c>
      <c r="K53" s="1" t="s">
        <v>69</v>
      </c>
    </row>
    <row r="54" spans="3:11" x14ac:dyDescent="0.25">
      <c r="C54" s="8" t="s">
        <v>140</v>
      </c>
      <c r="I54"/>
      <c r="J54" s="1">
        <v>34</v>
      </c>
      <c r="K54" s="1" t="s">
        <v>70</v>
      </c>
    </row>
    <row r="55" spans="3:11" x14ac:dyDescent="0.25">
      <c r="C55" s="8" t="s">
        <v>141</v>
      </c>
      <c r="I55"/>
      <c r="J55" s="1">
        <v>50</v>
      </c>
      <c r="K55" s="1" t="s">
        <v>71</v>
      </c>
    </row>
    <row r="56" spans="3:11" x14ac:dyDescent="0.25">
      <c r="C56" s="8" t="s">
        <v>142</v>
      </c>
      <c r="I56"/>
      <c r="J56" s="1">
        <v>35</v>
      </c>
      <c r="K56" s="1" t="s">
        <v>72</v>
      </c>
    </row>
    <row r="57" spans="3:11" x14ac:dyDescent="0.25">
      <c r="C57" s="8" t="s">
        <v>143</v>
      </c>
      <c r="I57"/>
      <c r="J57" s="1">
        <v>51</v>
      </c>
      <c r="K57" s="1" t="s">
        <v>73</v>
      </c>
    </row>
    <row r="58" spans="3:11" x14ac:dyDescent="0.25">
      <c r="C58" s="8" t="s">
        <v>144</v>
      </c>
      <c r="I58"/>
      <c r="J58" s="1">
        <v>36</v>
      </c>
      <c r="K58" s="1" t="s">
        <v>74</v>
      </c>
    </row>
    <row r="59" spans="3:11" x14ac:dyDescent="0.25">
      <c r="C59" s="8" t="s">
        <v>145</v>
      </c>
      <c r="I59"/>
      <c r="J59" s="1">
        <v>52</v>
      </c>
      <c r="K59" s="1" t="s">
        <v>75</v>
      </c>
    </row>
    <row r="60" spans="3:11" x14ac:dyDescent="0.25">
      <c r="C60" s="8" t="s">
        <v>146</v>
      </c>
      <c r="I60"/>
      <c r="J60" s="1">
        <v>37</v>
      </c>
      <c r="K60" s="1" t="s">
        <v>76</v>
      </c>
    </row>
    <row r="61" spans="3:11" x14ac:dyDescent="0.25">
      <c r="C61" s="8" t="s">
        <v>147</v>
      </c>
      <c r="I61"/>
      <c r="J61" s="1">
        <v>53</v>
      </c>
      <c r="K61" s="1" t="s">
        <v>77</v>
      </c>
    </row>
    <row r="62" spans="3:11" x14ac:dyDescent="0.25">
      <c r="C62" s="8" t="s">
        <v>148</v>
      </c>
      <c r="I62"/>
      <c r="J62" s="1">
        <v>54</v>
      </c>
      <c r="K62" s="1" t="s">
        <v>78</v>
      </c>
    </row>
    <row r="63" spans="3:11" x14ac:dyDescent="0.25">
      <c r="C63" s="8" t="s">
        <v>149</v>
      </c>
      <c r="I63"/>
      <c r="J63" s="1">
        <v>55</v>
      </c>
      <c r="K63" s="1" t="s">
        <v>79</v>
      </c>
    </row>
    <row r="64" spans="3:11" x14ac:dyDescent="0.25">
      <c r="C64" s="8" t="s">
        <v>150</v>
      </c>
      <c r="I64"/>
      <c r="J64" s="1">
        <v>38</v>
      </c>
      <c r="K64" s="1" t="s">
        <v>80</v>
      </c>
    </row>
    <row r="65" spans="3:11" x14ac:dyDescent="0.25">
      <c r="C65" s="8" t="s">
        <v>151</v>
      </c>
      <c r="I65"/>
      <c r="J65" s="1">
        <v>56</v>
      </c>
      <c r="K65" s="1" t="s">
        <v>81</v>
      </c>
    </row>
    <row r="66" spans="3:11" x14ac:dyDescent="0.25">
      <c r="C66" s="8" t="s">
        <v>152</v>
      </c>
      <c r="I66"/>
      <c r="J66" s="1">
        <v>39</v>
      </c>
      <c r="K66" s="1" t="s">
        <v>82</v>
      </c>
    </row>
    <row r="67" spans="3:11" x14ac:dyDescent="0.25">
      <c r="C67" s="8" t="s">
        <v>153</v>
      </c>
      <c r="I67"/>
      <c r="J67" s="1">
        <v>57</v>
      </c>
      <c r="K67" s="1" t="s">
        <v>83</v>
      </c>
    </row>
    <row r="68" spans="3:11" x14ac:dyDescent="0.25">
      <c r="C68" s="8" t="s">
        <v>154</v>
      </c>
      <c r="I68"/>
      <c r="J68" s="1">
        <v>40</v>
      </c>
      <c r="K68" s="1" t="s">
        <v>84</v>
      </c>
    </row>
    <row r="69" spans="3:11" x14ac:dyDescent="0.25">
      <c r="C69" s="8" t="s">
        <v>155</v>
      </c>
      <c r="I69"/>
      <c r="J69" s="1">
        <v>58</v>
      </c>
      <c r="K69" s="1" t="s">
        <v>85</v>
      </c>
    </row>
    <row r="70" spans="3:11" x14ac:dyDescent="0.25">
      <c r="C70" s="8" t="s">
        <v>156</v>
      </c>
      <c r="I70"/>
      <c r="J70" s="1">
        <v>41</v>
      </c>
      <c r="K70" s="1" t="s">
        <v>86</v>
      </c>
    </row>
    <row r="71" spans="3:11" x14ac:dyDescent="0.25">
      <c r="C71" s="8" t="s">
        <v>157</v>
      </c>
      <c r="I71"/>
      <c r="J71" s="1">
        <v>59</v>
      </c>
      <c r="K71" s="1" t="s">
        <v>87</v>
      </c>
    </row>
    <row r="72" spans="3:11" x14ac:dyDescent="0.25">
      <c r="C72" s="8" t="s">
        <v>158</v>
      </c>
      <c r="I72"/>
      <c r="J72" s="1">
        <v>42</v>
      </c>
      <c r="K72" s="1" t="s">
        <v>88</v>
      </c>
    </row>
    <row r="73" spans="3:11" x14ac:dyDescent="0.25">
      <c r="C73" s="8" t="s">
        <v>159</v>
      </c>
      <c r="I73"/>
      <c r="J73" s="1">
        <v>60</v>
      </c>
      <c r="K73" s="1" t="s">
        <v>89</v>
      </c>
    </row>
    <row r="74" spans="3:11" x14ac:dyDescent="0.25">
      <c r="C74" s="8" t="s">
        <v>160</v>
      </c>
      <c r="J74" s="1">
        <v>9</v>
      </c>
      <c r="K74" s="1" t="s">
        <v>95</v>
      </c>
    </row>
    <row r="75" spans="3:11" x14ac:dyDescent="0.25">
      <c r="C75" s="8" t="s">
        <v>161</v>
      </c>
      <c r="J75" s="1">
        <v>12</v>
      </c>
      <c r="K75" s="1" t="s">
        <v>96</v>
      </c>
    </row>
    <row r="76" spans="3:11" x14ac:dyDescent="0.25">
      <c r="C76" s="8" t="s">
        <v>162</v>
      </c>
      <c r="J76" s="1">
        <v>17</v>
      </c>
      <c r="K76" s="1" t="s">
        <v>97</v>
      </c>
    </row>
    <row r="77" spans="3:11" x14ac:dyDescent="0.25">
      <c r="C77" s="8" t="s">
        <v>163</v>
      </c>
      <c r="J77" s="1">
        <v>20</v>
      </c>
      <c r="K77" s="1" t="s">
        <v>98</v>
      </c>
    </row>
    <row r="78" spans="3:11" x14ac:dyDescent="0.25">
      <c r="C78" s="8" t="s">
        <v>164</v>
      </c>
      <c r="J78" s="1">
        <v>23</v>
      </c>
      <c r="K78" s="1" t="s">
        <v>99</v>
      </c>
    </row>
    <row r="79" spans="3:11" x14ac:dyDescent="0.25">
      <c r="C79" s="8" t="s">
        <v>165</v>
      </c>
      <c r="I79"/>
      <c r="J79" s="1">
        <v>43</v>
      </c>
      <c r="K79" s="1" t="s">
        <v>100</v>
      </c>
    </row>
    <row r="80" spans="3:11" x14ac:dyDescent="0.25">
      <c r="C80" s="8" t="s">
        <v>166</v>
      </c>
      <c r="J80" s="1">
        <v>26</v>
      </c>
      <c r="K80" s="1" t="s">
        <v>101</v>
      </c>
    </row>
    <row r="81" spans="3:11" x14ac:dyDescent="0.25">
      <c r="C81" s="8" t="s">
        <v>167</v>
      </c>
      <c r="J81" s="1">
        <v>27</v>
      </c>
      <c r="K81" s="1" t="s">
        <v>102</v>
      </c>
    </row>
    <row r="82" spans="3:11" x14ac:dyDescent="0.25">
      <c r="C82" s="8" t="s">
        <v>168</v>
      </c>
      <c r="J82" s="1">
        <v>28</v>
      </c>
      <c r="K82" s="1" t="s">
        <v>103</v>
      </c>
    </row>
  </sheetData>
  <phoneticPr fontId="5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396240</xdr:colOff>
                <xdr:row>2</xdr:row>
                <xdr:rowOff>60960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Лист1</vt:lpstr>
      <vt:lpstr>v1bvyumsqh02d2hwuje5xik5uk</vt:lpstr>
      <vt:lpstr>Лист2</vt:lpstr>
      <vt:lpstr>Лист3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Пользователь</cp:lastModifiedBy>
  <cp:lastPrinted>2026-04-29T03:28:49Z</cp:lastPrinted>
  <dcterms:created xsi:type="dcterms:W3CDTF">2007-11-02T06:48:08Z</dcterms:created>
  <dcterms:modified xsi:type="dcterms:W3CDTF">2026-04-29T03:29:38Z</dcterms:modified>
</cp:coreProperties>
</file>